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ppsnz.sharepoint.com/sites/PPSNewZealand/Shared Documents/Distribution/Collateral/Website/Full website/Website updates Jan 26/"/>
    </mc:Choice>
  </mc:AlternateContent>
  <xr:revisionPtr revIDLastSave="0" documentId="8_{8883D5B9-69E3-4001-BFCB-2255922367A7}" xr6:coauthVersionLast="47" xr6:coauthVersionMax="47" xr10:uidLastSave="{00000000-0000-0000-0000-000000000000}"/>
  <workbookProtection workbookAlgorithmName="SHA-512" workbookHashValue="nb0ARqV4TMUfgo737LnJIJ9I/1frpE9NluFDlNxB5lWqzicX2wVqUc5xJ/M78jGRDSIc/3gsv2CaNCG5TaHUug==" workbookSaltValue="SDC1xnTKDH58G68Hh1A+1A==" workbookSpinCount="100000" lockStructure="1"/>
  <bookViews>
    <workbookView xWindow="-120" yWindow="-120" windowWidth="29040" windowHeight="15720" xr2:uid="{5344B0C6-45BC-458D-9EC4-9FFAD98F56A5}"/>
  </bookViews>
  <sheets>
    <sheet name="Table of Contents" sheetId="8" r:id="rId1"/>
    <sheet name="Limits Calculator" sheetId="9" r:id="rId2"/>
    <sheet name="Income Protection Calculator" sheetId="11" r:id="rId3"/>
    <sheet name="Business Income Calculator" sheetId="5" r:id="rId4"/>
    <sheet name="Lump Sum Calculator" sheetId="6" r:id="rId5"/>
    <sheet name="Update log" sheetId="3"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8" i="6" l="1"/>
  <c r="P28" i="6"/>
  <c r="N28" i="6"/>
  <c r="L28" i="6"/>
  <c r="K64" i="6"/>
  <c r="D79" i="6"/>
  <c r="F77" i="6"/>
  <c r="D47" i="6"/>
  <c r="G47" i="6"/>
  <c r="F23" i="5"/>
  <c r="F33" i="5" s="1"/>
  <c r="D23" i="5"/>
  <c r="D33" i="5" s="1"/>
  <c r="L23" i="5"/>
  <c r="L33" i="5" s="1"/>
  <c r="J23" i="5"/>
  <c r="J33" i="5" s="1"/>
  <c r="H16" i="9"/>
  <c r="F16" i="9"/>
  <c r="J16" i="9"/>
  <c r="D49" i="6" l="1"/>
  <c r="D8" i="5"/>
  <c r="F8" i="5"/>
  <c r="N6" i="11"/>
  <c r="N5" i="11"/>
  <c r="D11" i="5" l="1"/>
  <c r="O6" i="11"/>
  <c r="O5" i="11"/>
  <c r="K4" i="11"/>
  <c r="H29" i="9"/>
  <c r="K8" i="11"/>
  <c r="K11" i="11" s="1"/>
  <c r="K7" i="11"/>
  <c r="K10" i="11" s="1"/>
  <c r="D19" i="11"/>
  <c r="D16" i="9"/>
  <c r="L79" i="6"/>
  <c r="D92" i="6"/>
  <c r="F90" i="6"/>
  <c r="P22" i="6"/>
  <c r="N22" i="6"/>
  <c r="L22" i="6"/>
  <c r="D22" i="6"/>
  <c r="D7" i="5"/>
  <c r="J20" i="5"/>
  <c r="D35" i="9" l="1"/>
  <c r="J29" i="9"/>
  <c r="K5" i="11"/>
  <c r="K15" i="11"/>
  <c r="N15" i="11" s="1"/>
  <c r="F29" i="9"/>
  <c r="D29" i="9"/>
  <c r="H35" i="9" l="1"/>
  <c r="N14" i="11"/>
  <c r="O14" i="11" s="1"/>
  <c r="F12" i="11" s="1" a="1"/>
  <c r="F12" i="11" s="1"/>
  <c r="O15" i="11"/>
  <c r="K14" i="11"/>
  <c r="N10" i="11" s="1"/>
  <c r="K13" i="11"/>
  <c r="N11" i="11" s="1"/>
  <c r="F14" i="11" l="1"/>
  <c r="O11" i="11"/>
  <c r="O10" i="11"/>
  <c r="N79" i="6"/>
  <c r="N78" i="6"/>
  <c r="P78" i="6" s="1"/>
  <c r="N77" i="6"/>
  <c r="F92" i="6"/>
  <c r="H92" i="6" s="1"/>
  <c r="F91" i="6"/>
  <c r="H91" i="6" s="1"/>
  <c r="F79" i="6"/>
  <c r="H79" i="6" s="1"/>
  <c r="F78" i="6"/>
  <c r="H78" i="6" s="1"/>
  <c r="N74" i="6"/>
  <c r="F87" i="6"/>
  <c r="F74" i="6"/>
  <c r="G30" i="6"/>
  <c r="D74" i="6"/>
  <c r="F13" i="11" l="1"/>
  <c r="F94" i="6"/>
  <c r="H74" i="6"/>
  <c r="F17" i="11" a="1"/>
  <c r="F17" i="11" s="1"/>
  <c r="F16" i="11" a="1"/>
  <c r="F16" i="11" s="1"/>
  <c r="L74" i="6"/>
  <c r="P74" i="6" s="1"/>
  <c r="D87" i="6"/>
  <c r="P79" i="6"/>
  <c r="H87" i="6" l="1"/>
  <c r="D50" i="6"/>
  <c r="D55" i="6" s="1"/>
  <c r="D52" i="6"/>
  <c r="G55" i="6" s="1"/>
  <c r="D51" i="6"/>
  <c r="D21" i="11"/>
  <c r="F81" i="6"/>
  <c r="P77" i="6" l="1"/>
  <c r="F22" i="6"/>
  <c r="H22" i="6"/>
  <c r="L34" i="5"/>
  <c r="L20" i="5"/>
  <c r="F34" i="5"/>
  <c r="F9" i="5" s="1"/>
  <c r="D34" i="5"/>
  <c r="F20" i="5"/>
  <c r="H77" i="6" l="1"/>
  <c r="H81" i="6" s="1"/>
  <c r="H90" i="6"/>
  <c r="D94" i="6"/>
  <c r="D81" i="6"/>
  <c r="D36" i="5"/>
  <c r="D37" i="5" s="1"/>
  <c r="J36" i="5"/>
  <c r="J37" i="5" s="1"/>
  <c r="J34" i="5"/>
  <c r="D12" i="5" s="1"/>
  <c r="F7" i="5"/>
  <c r="H94" i="6" l="1"/>
  <c r="D9" i="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2">
    <bk>
      <extLst>
        <ext uri="{3e2802c4-a4d2-4d8b-9148-e3be6c30e623}">
          <xlrd:rvb i="0"/>
        </ext>
      </extLst>
    </bk>
    <bk>
      <extLst>
        <ext uri="{3e2802c4-a4d2-4d8b-9148-e3be6c30e623}">
          <xlrd:rvb i="1"/>
        </ext>
      </extLst>
    </bk>
  </futureMetadata>
  <futureMetadata name="XLDAPR" count="1">
    <bk>
      <extLst>
        <ext uri="{bdbb8cdc-fa1e-496e-a857-3c3f30c029c3}">
          <xda:dynamicArrayProperties fDynamic="1" fCollapsed="0"/>
        </ext>
      </extLst>
    </bk>
  </futureMetadata>
  <cellMetadata count="1">
    <bk>
      <rc t="2" v="0"/>
    </bk>
  </cellMetadata>
  <valueMetadata count="2">
    <bk>
      <rc t="1" v="0"/>
    </bk>
    <bk>
      <rc t="1" v="1"/>
    </bk>
  </valueMetadata>
</metadata>
</file>

<file path=xl/sharedStrings.xml><?xml version="1.0" encoding="utf-8"?>
<sst xmlns="http://schemas.openxmlformats.org/spreadsheetml/2006/main" count="267" uniqueCount="181">
  <si>
    <t>Table of contents</t>
  </si>
  <si>
    <t>Limits Calculator</t>
  </si>
  <si>
    <t>Income Protection Calculator</t>
  </si>
  <si>
    <t>Business Income Calculator</t>
  </si>
  <si>
    <t>Lump Sum Calculator</t>
  </si>
  <si>
    <t>Business Health Assessment</t>
  </si>
  <si>
    <t>Update Log</t>
  </si>
  <si>
    <t>Notes for use</t>
  </si>
  <si>
    <t>PPS Mutual NZ Limits Calculator</t>
  </si>
  <si>
    <t>Customer demographics</t>
  </si>
  <si>
    <t>Customer name</t>
  </si>
  <si>
    <t>Customer age</t>
  </si>
  <si>
    <t>Customer gender</t>
  </si>
  <si>
    <t>Male</t>
  </si>
  <si>
    <t>Female</t>
  </si>
  <si>
    <t>X</t>
  </si>
  <si>
    <t>Total cover with PPS Mutual NZ</t>
  </si>
  <si>
    <t>Life / Terminal Illness</t>
  </si>
  <si>
    <t>Trauma</t>
  </si>
  <si>
    <t>TPD</t>
  </si>
  <si>
    <t>IP / KPP</t>
  </si>
  <si>
    <t>Trauma - Optional TPD</t>
  </si>
  <si>
    <t>Sum insured</t>
  </si>
  <si>
    <t>No</t>
  </si>
  <si>
    <t>OBIF sum insured</t>
  </si>
  <si>
    <t>IP / KPP cover type</t>
  </si>
  <si>
    <t>Total PPS NZ risk for assessment</t>
  </si>
  <si>
    <t>Agreed Loss of Earnings</t>
  </si>
  <si>
    <t>Existing cover to remain in force - External to PPS Mutual NZ</t>
  </si>
  <si>
    <t>Sum Insured</t>
  </si>
  <si>
    <t>Industry wide cover</t>
  </si>
  <si>
    <t>Total industry sum insured</t>
  </si>
  <si>
    <t>Limits requirements</t>
  </si>
  <si>
    <t>Medical</t>
  </si>
  <si>
    <t>Financial</t>
  </si>
  <si>
    <t>PPS Mutual NZ Income Protection Calculator</t>
  </si>
  <si>
    <t>ANNUAL</t>
  </si>
  <si>
    <t>MONTHLY</t>
  </si>
  <si>
    <t>MAXIMUM IP SUM INSURED</t>
  </si>
  <si>
    <t>AV &amp; LOE INDIVIDUAL BENEFITS</t>
  </si>
  <si>
    <t>Annual income:</t>
  </si>
  <si>
    <t>MAXIMUM INSURABLE INCOME</t>
  </si>
  <si>
    <t>MAX AV</t>
  </si>
  <si>
    <t>MAX LOE</t>
  </si>
  <si>
    <r>
      <t xml:space="preserve">Monthly mortgage payment amount:
</t>
    </r>
    <r>
      <rPr>
        <sz val="11"/>
        <color theme="1"/>
        <rFont val="Aptos Narrow"/>
        <family val="2"/>
        <scheme val="minor"/>
      </rPr>
      <t>(If applicable)</t>
    </r>
  </si>
  <si>
    <t>TOTAL AV APPLIED FOR</t>
  </si>
  <si>
    <t>TOTAL LOE APPLIED FOR</t>
  </si>
  <si>
    <t>Benefit payment period:</t>
  </si>
  <si>
    <t>To age 65</t>
  </si>
  <si>
    <t>INCOME ATTRIBUTED TO AV</t>
  </si>
  <si>
    <t>MAX AV AFTER LOE</t>
  </si>
  <si>
    <t>Sum insured applied for
(per month)</t>
  </si>
  <si>
    <t>Max. sum insured available
(per month)</t>
  </si>
  <si>
    <t>INCOME ATTRRIBUTED TO LOE</t>
  </si>
  <si>
    <t>MAX LOE AFTER AV</t>
  </si>
  <si>
    <t>Agreed Value</t>
  </si>
  <si>
    <t>No Offset Option - Income</t>
  </si>
  <si>
    <t>INCOME REMAINING AFTER AV</t>
  </si>
  <si>
    <t>AV &amp; LOE COMBINATION</t>
  </si>
  <si>
    <t>No Offset Option - Mortgage</t>
  </si>
  <si>
    <t>INCOME REMAINING AFTER LOE</t>
  </si>
  <si>
    <t>TOTAL INCOME REMAINING</t>
  </si>
  <si>
    <t xml:space="preserve">MAX LOE </t>
  </si>
  <si>
    <t>Loss of Earnings</t>
  </si>
  <si>
    <t>Error check</t>
  </si>
  <si>
    <t>PPS Mutual NZ Business Income Calculator</t>
  </si>
  <si>
    <t>Total net profit across all entities</t>
  </si>
  <si>
    <t>Financial Year:</t>
  </si>
  <si>
    <r>
      <t xml:space="preserve">Net Profit </t>
    </r>
    <r>
      <rPr>
        <sz val="11"/>
        <color theme="1"/>
        <rFont val="Aptos Narrow"/>
        <family val="2"/>
        <scheme val="minor"/>
      </rPr>
      <t>(all entities)</t>
    </r>
  </si>
  <si>
    <r>
      <t xml:space="preserve">Life insured's share of net profit </t>
    </r>
    <r>
      <rPr>
        <sz val="11"/>
        <color theme="1"/>
        <rFont val="Aptos Narrow"/>
        <family val="2"/>
        <scheme val="minor"/>
      </rPr>
      <t>(all entities)</t>
    </r>
  </si>
  <si>
    <r>
      <t xml:space="preserve">Average net profit </t>
    </r>
    <r>
      <rPr>
        <sz val="11"/>
        <color theme="1"/>
        <rFont val="Aptos Narrow"/>
        <family val="2"/>
        <scheme val="minor"/>
      </rPr>
      <t>(all entities)</t>
    </r>
  </si>
  <si>
    <r>
      <t xml:space="preserve">Life insured's share of average net profit </t>
    </r>
    <r>
      <rPr>
        <sz val="11"/>
        <color theme="1"/>
        <rFont val="Aptos Narrow"/>
        <family val="2"/>
        <scheme val="minor"/>
      </rPr>
      <t>(all entities)</t>
    </r>
  </si>
  <si>
    <t>Entity 1</t>
  </si>
  <si>
    <t>Entity 2</t>
  </si>
  <si>
    <t xml:space="preserve">Name of Entity </t>
  </si>
  <si>
    <t>ABC Limited</t>
  </si>
  <si>
    <t>Life insured's ownership share</t>
  </si>
  <si>
    <t>Trading Income</t>
  </si>
  <si>
    <t>Direct Service Delivery Costs</t>
  </si>
  <si>
    <t>Gross Profit</t>
  </si>
  <si>
    <t>Total Expenses</t>
  </si>
  <si>
    <t>Addbacks</t>
  </si>
  <si>
    <t>Shareholder Salary</t>
  </si>
  <si>
    <t>Interest</t>
  </si>
  <si>
    <t>Donations</t>
  </si>
  <si>
    <t xml:space="preserve">Other: </t>
  </si>
  <si>
    <t>Net Profit</t>
  </si>
  <si>
    <t>Life insured's share of net profit</t>
  </si>
  <si>
    <t>Average net profit</t>
  </si>
  <si>
    <t>Life insured's share of average net profit</t>
  </si>
  <si>
    <t>PPS Mutual NZ Lump Sum Calculator</t>
  </si>
  <si>
    <t>Maximum PPS NZ sums insured available</t>
  </si>
  <si>
    <t>Life Cover</t>
  </si>
  <si>
    <t>Annual income</t>
  </si>
  <si>
    <t>Name of business entity</t>
  </si>
  <si>
    <t>Customer's ownership share of the entitiy</t>
  </si>
  <si>
    <t>PPS NZ cover applied for</t>
  </si>
  <si>
    <t xml:space="preserve">Existing cover </t>
  </si>
  <si>
    <t>Personal</t>
  </si>
  <si>
    <t>Business</t>
  </si>
  <si>
    <t>Sharepurchase</t>
  </si>
  <si>
    <t>Key Person</t>
  </si>
  <si>
    <t>Debt</t>
  </si>
  <si>
    <t>Total:</t>
  </si>
  <si>
    <t>Total Industry Cover:</t>
  </si>
  <si>
    <t>Share purchase cover</t>
  </si>
  <si>
    <t>Multiples of income - Personal cover</t>
  </si>
  <si>
    <t>Multiple</t>
  </si>
  <si>
    <t>Sum insured supported</t>
  </si>
  <si>
    <t>Net Assets:</t>
  </si>
  <si>
    <t>Debt cover</t>
  </si>
  <si>
    <t>Net Profit Before Tax</t>
  </si>
  <si>
    <t>Protecting the business from financial loss due to a key person's death or disability, which could lead to debt recall by the bank or financier.</t>
  </si>
  <si>
    <t>Subtract:</t>
  </si>
  <si>
    <t>Total current business loan</t>
  </si>
  <si>
    <t>Interest received</t>
  </si>
  <si>
    <t>Allowance for market value of owner's labour not paid</t>
  </si>
  <si>
    <t>Extraordinary income</t>
  </si>
  <si>
    <t>Key person cover</t>
  </si>
  <si>
    <t>Provides funds for the business to overcome the financial effect of the death or disability of a key person. A key person is usually a person who:</t>
  </si>
  <si>
    <t>Add:</t>
  </si>
  <si>
    <t>Possesses proven knowledge, skills and/or expertise in a specific way</t>
  </si>
  <si>
    <t>Interest paid</t>
  </si>
  <si>
    <t>Performs important tasks or processes in the business not easily replicated by others</t>
  </si>
  <si>
    <t>Taxes paid</t>
  </si>
  <si>
    <t>Has valuable personal/business contacts and/or relationships vital to the ongoing success of the business</t>
  </si>
  <si>
    <t>Owner's income in excess of market value of labour</t>
  </si>
  <si>
    <t>Extraordinary expense</t>
  </si>
  <si>
    <t>Methodology (only 1 can be used):</t>
  </si>
  <si>
    <t>Earnings before interest and taxes (EBIT) total:</t>
  </si>
  <si>
    <t>Replacement cost (Y/N)</t>
  </si>
  <si>
    <t>Average EBIT of available years:</t>
  </si>
  <si>
    <t>Annual income of replacement</t>
  </si>
  <si>
    <t>Multiple of 2</t>
  </si>
  <si>
    <t>Multiple of 3</t>
  </si>
  <si>
    <t>Multiple of 4</t>
  </si>
  <si>
    <t>Percentage of gross profit:(Y/N)</t>
  </si>
  <si>
    <t>N</t>
  </si>
  <si>
    <t>Life insured's share of value</t>
  </si>
  <si>
    <t>Percentage generated by the life insured</t>
  </si>
  <si>
    <t>Between</t>
  </si>
  <si>
    <t>AND</t>
  </si>
  <si>
    <t>Based on x2 net assets</t>
  </si>
  <si>
    <t>Total</t>
  </si>
  <si>
    <t>The multiple that will be used depends on factors such as the size of the business and the type of business. Please discuss with your underwriter</t>
  </si>
  <si>
    <t>Summary</t>
  </si>
  <si>
    <t>TPD Cover</t>
  </si>
  <si>
    <t>Industry sum insured supported</t>
  </si>
  <si>
    <t>Less existing cover</t>
  </si>
  <si>
    <t>PPS NZ sum insured supported</t>
  </si>
  <si>
    <t>Trauma Cover</t>
  </si>
  <si>
    <t>Underwriting notes:</t>
  </si>
  <si>
    <t>Version number</t>
  </si>
  <si>
    <t>Updates</t>
  </si>
  <si>
    <t>Completion date</t>
  </si>
  <si>
    <t>Completed by</t>
  </si>
  <si>
    <t>Initial Build</t>
  </si>
  <si>
    <t>19/5/25</t>
  </si>
  <si>
    <t>JJ</t>
  </si>
  <si>
    <t>1- Sums insured changed to monthly input/output rather than annual
2- Label language change: Cover, Sum Insured, Agreed Value No Offset Option - Income/Mortgage
3- Cell colour changes</t>
  </si>
  <si>
    <t>1- Decimals now round down to nearest whole number
2- Business valuation calculator built</t>
  </si>
  <si>
    <t>1- PPS Colours / Font added
2- Locked / Hide additional cells for when sheet becomes protected 
3- Business income calculator built 
4- Lump sum calculator built
5- Business valuation calculator incorporated into lump sum calculator
6- Business health assessment built
7- Sheet titles updated</t>
  </si>
  <si>
    <t>26/6/2025</t>
  </si>
  <si>
    <t>1- Maximum sums insured incorporated to lump sum calculator (Trauma $3m personal, $5m business &amp; TPD $5m)
2- Handled for negative values after calculations to display as $0 in lump sum calculator
3- Formula in helper cell H12 on income protection calculator adjusted to help rounding issues where within $100 of annual agreed value cap</t>
  </si>
  <si>
    <t>27/06/2025</t>
  </si>
  <si>
    <t>1- Table of contents added
2- Income Protection calculator update: Changed the relationship of agreed value and no offset options to reflect the rider nature rather than being additive
3- Limits calculator built</t>
  </si>
  <si>
    <t>1- Benefit payment periods added into IP calculator
2- Max sums insured based off benefit payment periods added into IP calculator</t>
  </si>
  <si>
    <t>1- Income Portection Calculator: Added into the error check that combined covers cannot exceed the maximums based on payment periods (30k for TA65/70, 40k for 5 year, 60k for 2 year)
2- Income Protection Calculator: Calculations for assessing the attributed income to a cover applied for have been updated to reflect the tapering required for higher sums assured</t>
  </si>
  <si>
    <t>1 - Limits calculator: Heirachy wasn't working properly, have changed to formula to check highest priority requirements in descending order</t>
  </si>
  <si>
    <t xml:space="preserve">1 - Table of Contents: Disclaimer added about the use and intention of the worksheet
2 - Income Protection Calculator: Helper cells are now capped at the maximum IP cover available (720k). Additional cell added to show insurable income (Max of 2.845m as this would equal 720k AV cover).
3 - Lump sum calculator: Descriptions of the specific sections have been updated
4 - Business health assessment: Definitions updated  </t>
  </si>
  <si>
    <t>1 - Limits Calculator: Added an option to select the type of IP / KPP - Then for complete clarity, we can display when proof of income is required.
2 - Reset buttons have been added so that all values can be reset back to 0</t>
  </si>
  <si>
    <t>1 - Business health assessment removed
2 - Limits Calculator: Added drowpdown to confirm if optional TPD has been selected under the trauma benefit and included it in the TPD total risk calculation</t>
  </si>
  <si>
    <t>1 - Business income calculator: Changed to only 2 entities and 2 years
2 - Lump Sum Calculator: Changed sharepurchase cover to only 2 years. Removed option for choosing multiples and added set ones for 2, 3 and 4. Removed multiples of income for key person calculator. Added an error check to note no sharepurchase cover available if 100% ownership.</t>
  </si>
  <si>
    <t>Y</t>
  </si>
  <si>
    <t>1 - Macros removed for live version
2 - PPS Branding added</t>
  </si>
  <si>
    <t>Please note that addbacks are underwriter discretionary</t>
  </si>
  <si>
    <t>Please discuss with your underwriter if there are more than 2 entities</t>
  </si>
  <si>
    <t>Total sum insured applied for</t>
  </si>
  <si>
    <t>Use of these calculators does not bind PPS Mutual to any underwriting decision or outcome. They are intended solely as a guide and must not be relied upon in isolation. All assessments of lives insured are subject to PPS Mutual’s full underwriting process, which takes precedence over any outputs generated by the calculators.</t>
  </si>
  <si>
    <t>Enables a business to continue operating with limited disruption in the event of a business partner's death, injury, or illness.</t>
  </si>
  <si>
    <t>1 - Rounding calculation fix for mortgage no offset option
2 - Max agreed value correction when mortgage no offset option selected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</si>
</sst>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164" formatCode="&quot;$&quot;#,##0_);\(&quot;$&quot;#,##0\)"/>
    <numFmt numFmtId="165" formatCode="_(&quot;$&quot;* #,##0.00_);_(&quot;$&quot;* \(#,##0.00\);_(&quot;$&quot;* &quot;-&quot;??_);_(@_)"/>
    <numFmt numFmtId="166" formatCode="&quot;$&quot;#,##0"/>
    <numFmt numFmtId="167" formatCode="&quot;$&quot;#,##0.00"/>
    <numFmt numFmtId="168" formatCode="0.0000000000%"/>
  </numFmts>
  <fonts count="17" x14ac:knownFonts="1">
    <font>
      <sz val="11"/>
      <color theme="1"/>
      <name val="Aptos Narrow"/>
      <family val="2"/>
      <scheme val="minor"/>
    </font>
    <font>
      <sz val="11"/>
      <color theme="1"/>
      <name val="Aptos Narrow"/>
      <family val="2"/>
      <scheme val="minor"/>
    </font>
    <font>
      <b/>
      <sz val="11"/>
      <color theme="1"/>
      <name val="Aptos Narrow"/>
      <family val="2"/>
      <scheme val="minor"/>
    </font>
    <font>
      <b/>
      <sz val="11"/>
      <color theme="0"/>
      <name val="Aptos Narrow"/>
      <family val="2"/>
      <scheme val="minor"/>
    </font>
    <font>
      <sz val="11"/>
      <color theme="0"/>
      <name val="Aptos Narrow"/>
      <family val="2"/>
      <scheme val="minor"/>
    </font>
    <font>
      <u/>
      <sz val="11"/>
      <color theme="1"/>
      <name val="Aptos Narrow"/>
      <family val="2"/>
      <scheme val="minor"/>
    </font>
    <font>
      <b/>
      <u/>
      <sz val="11"/>
      <color theme="1"/>
      <name val="Aptos Narrow"/>
      <family val="2"/>
      <scheme val="minor"/>
    </font>
    <font>
      <b/>
      <u/>
      <sz val="15"/>
      <color theme="0"/>
      <name val="Aptos Narrow"/>
      <family val="2"/>
      <scheme val="minor"/>
    </font>
    <font>
      <b/>
      <sz val="15"/>
      <color theme="0"/>
      <name val="Aptos Narrow"/>
      <family val="2"/>
      <scheme val="minor"/>
    </font>
    <font>
      <sz val="11"/>
      <name val="Aptos Narrow"/>
      <family val="2"/>
      <scheme val="minor"/>
    </font>
    <font>
      <sz val="9"/>
      <name val="Aptos Narrow"/>
      <family val="2"/>
      <scheme val="minor"/>
    </font>
    <font>
      <b/>
      <sz val="9"/>
      <color theme="0"/>
      <name val="Aptos Narrow"/>
      <family val="2"/>
      <scheme val="minor"/>
    </font>
    <font>
      <sz val="9"/>
      <color theme="1"/>
      <name val="Aptos Narrow"/>
      <family val="2"/>
      <scheme val="minor"/>
    </font>
    <font>
      <sz val="9"/>
      <color theme="0"/>
      <name val="Aptos Narrow"/>
      <family val="2"/>
      <scheme val="minor"/>
    </font>
    <font>
      <u/>
      <sz val="11"/>
      <color theme="10"/>
      <name val="Aptos Narrow"/>
      <family val="2"/>
      <scheme val="minor"/>
    </font>
    <font>
      <b/>
      <sz val="11"/>
      <name val="Aptos Narrow"/>
      <family val="2"/>
      <scheme val="minor"/>
    </font>
    <font>
      <sz val="11"/>
      <color theme="1"/>
      <name val="Aptos"/>
      <family val="2"/>
    </font>
  </fonts>
  <fills count="7">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3"/>
        <bgColor indexed="64"/>
      </patternFill>
    </fill>
    <fill>
      <patternFill patternType="solid">
        <fgColor rgb="FFFFFFFF"/>
        <bgColor indexed="64"/>
      </patternFill>
    </fill>
    <fill>
      <patternFill patternType="solid">
        <fgColor rgb="FF091E35"/>
        <bgColor indexed="64"/>
      </patternFill>
    </fill>
  </fills>
  <borders count="2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165" fontId="1" fillId="0" borderId="0" applyFont="0" applyFill="0" applyBorder="0" applyAlignment="0" applyProtection="0"/>
    <xf numFmtId="0" fontId="14" fillId="0" borderId="0" applyNumberFormat="0" applyFill="0" applyBorder="0" applyAlignment="0" applyProtection="0"/>
  </cellStyleXfs>
  <cellXfs count="261">
    <xf numFmtId="0" fontId="0" fillId="0" borderId="0" xfId="0"/>
    <xf numFmtId="166" fontId="2" fillId="3" borderId="6" xfId="0" applyNumberFormat="1" applyFont="1" applyFill="1" applyBorder="1" applyProtection="1">
      <protection hidden="1"/>
    </xf>
    <xf numFmtId="0" fontId="0" fillId="2" borderId="2" xfId="0" applyFill="1" applyBorder="1" applyAlignment="1" applyProtection="1">
      <alignment horizontal="center" vertical="center"/>
      <protection hidden="1"/>
    </xf>
    <xf numFmtId="166" fontId="2" fillId="2" borderId="2" xfId="0" applyNumberFormat="1" applyFont="1" applyFill="1" applyBorder="1" applyProtection="1">
      <protection hidden="1"/>
    </xf>
    <xf numFmtId="0" fontId="0" fillId="3" borderId="6" xfId="0" applyFill="1" applyBorder="1" applyAlignment="1" applyProtection="1">
      <alignment horizontal="center" vertical="center"/>
      <protection hidden="1"/>
    </xf>
    <xf numFmtId="166" fontId="2" fillId="2" borderId="2" xfId="0" applyNumberFormat="1" applyFont="1" applyFill="1" applyBorder="1" applyAlignment="1" applyProtection="1">
      <alignment vertical="center"/>
      <protection hidden="1"/>
    </xf>
    <xf numFmtId="0" fontId="0" fillId="2" borderId="1" xfId="0" applyFill="1" applyBorder="1" applyProtection="1">
      <protection hidden="1"/>
    </xf>
    <xf numFmtId="0" fontId="0" fillId="2" borderId="0" xfId="0" applyFill="1" applyProtection="1">
      <protection hidden="1"/>
    </xf>
    <xf numFmtId="0" fontId="0" fillId="2" borderId="2" xfId="0" applyFill="1" applyBorder="1" applyProtection="1">
      <protection hidden="1"/>
    </xf>
    <xf numFmtId="0" fontId="4" fillId="2" borderId="2"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right"/>
      <protection hidden="1"/>
    </xf>
    <xf numFmtId="166" fontId="0" fillId="3" borderId="6" xfId="0" applyNumberFormat="1" applyFill="1" applyBorder="1" applyProtection="1">
      <protection hidden="1"/>
    </xf>
    <xf numFmtId="166" fontId="0" fillId="2" borderId="2" xfId="0" applyNumberFormat="1" applyFill="1" applyBorder="1" applyProtection="1">
      <protection hidden="1"/>
    </xf>
    <xf numFmtId="0" fontId="0" fillId="2" borderId="1" xfId="0" applyFill="1" applyBorder="1" applyAlignment="1" applyProtection="1">
      <alignment horizontal="right"/>
      <protection hidden="1"/>
    </xf>
    <xf numFmtId="0" fontId="2" fillId="2" borderId="3" xfId="0" applyFont="1" applyFill="1" applyBorder="1" applyAlignment="1" applyProtection="1">
      <alignment horizontal="right"/>
      <protection hidden="1"/>
    </xf>
    <xf numFmtId="166" fontId="0" fillId="2" borderId="4" xfId="0" applyNumberFormat="1" applyFill="1" applyBorder="1" applyProtection="1">
      <protection hidden="1"/>
    </xf>
    <xf numFmtId="0" fontId="0" fillId="2" borderId="4" xfId="0" applyFill="1" applyBorder="1" applyProtection="1">
      <protection hidden="1"/>
    </xf>
    <xf numFmtId="166" fontId="0" fillId="2" borderId="5" xfId="0" applyNumberFormat="1" applyFill="1" applyBorder="1" applyProtection="1">
      <protection hidden="1"/>
    </xf>
    <xf numFmtId="0" fontId="0" fillId="2" borderId="3" xfId="0" applyFill="1" applyBorder="1" applyProtection="1">
      <protection hidden="1"/>
    </xf>
    <xf numFmtId="0" fontId="0" fillId="2" borderId="5" xfId="0" applyFill="1" applyBorder="1" applyProtection="1">
      <protection hidden="1"/>
    </xf>
    <xf numFmtId="0" fontId="0" fillId="2" borderId="2" xfId="0" applyFill="1" applyBorder="1" applyAlignment="1" applyProtection="1">
      <alignment horizontal="center"/>
      <protection hidden="1"/>
    </xf>
    <xf numFmtId="0" fontId="5" fillId="2" borderId="1" xfId="0" applyFont="1" applyFill="1" applyBorder="1" applyAlignment="1" applyProtection="1">
      <alignment horizontal="right"/>
      <protection hidden="1"/>
    </xf>
    <xf numFmtId="0" fontId="0" fillId="2" borderId="1" xfId="0" quotePrefix="1" applyFill="1" applyBorder="1" applyAlignment="1" applyProtection="1">
      <alignment horizontal="right"/>
      <protection hidden="1"/>
    </xf>
    <xf numFmtId="0" fontId="0" fillId="2" borderId="1" xfId="0" quotePrefix="1" applyFill="1" applyBorder="1" applyAlignment="1" applyProtection="1">
      <alignment horizontal="right" vertical="center"/>
      <protection hidden="1"/>
    </xf>
    <xf numFmtId="0" fontId="2" fillId="2" borderId="1" xfId="0" applyFont="1" applyFill="1" applyBorder="1" applyAlignment="1" applyProtection="1">
      <alignment horizontal="right" wrapText="1"/>
      <protection hidden="1"/>
    </xf>
    <xf numFmtId="0" fontId="2" fillId="2" borderId="2" xfId="0" applyFont="1" applyFill="1" applyBorder="1" applyAlignment="1" applyProtection="1">
      <alignment horizontal="left"/>
      <protection hidden="1"/>
    </xf>
    <xf numFmtId="0" fontId="0" fillId="0" borderId="0" xfId="0" applyProtection="1">
      <protection hidden="1"/>
    </xf>
    <xf numFmtId="164" fontId="0" fillId="2" borderId="0" xfId="2" applyNumberFormat="1" applyFont="1" applyFill="1" applyBorder="1" applyAlignment="1" applyProtection="1">
      <protection hidden="1"/>
    </xf>
    <xf numFmtId="165" fontId="0" fillId="2" borderId="2" xfId="2" applyFont="1" applyFill="1" applyBorder="1" applyAlignment="1" applyProtection="1">
      <protection hidden="1"/>
    </xf>
    <xf numFmtId="0" fontId="4" fillId="2" borderId="2" xfId="0" applyFont="1" applyFill="1" applyBorder="1" applyAlignment="1" applyProtection="1">
      <alignment horizontal="center"/>
      <protection hidden="1"/>
    </xf>
    <xf numFmtId="0" fontId="2" fillId="2" borderId="2" xfId="0" applyFont="1" applyFill="1" applyBorder="1" applyAlignment="1" applyProtection="1">
      <alignment horizontal="right"/>
      <protection hidden="1"/>
    </xf>
    <xf numFmtId="0" fontId="2" fillId="0" borderId="7" xfId="0" applyFont="1" applyBorder="1" applyAlignment="1" applyProtection="1">
      <alignment horizontal="left"/>
      <protection hidden="1"/>
    </xf>
    <xf numFmtId="0" fontId="2" fillId="0" borderId="9" xfId="0" applyFont="1" applyBorder="1" applyAlignment="1" applyProtection="1">
      <alignment horizontal="left"/>
      <protection hidden="1"/>
    </xf>
    <xf numFmtId="165" fontId="0" fillId="3" borderId="6" xfId="0" applyNumberFormat="1" applyFill="1" applyBorder="1" applyProtection="1">
      <protection hidden="1"/>
    </xf>
    <xf numFmtId="165" fontId="0" fillId="2" borderId="0" xfId="2" applyFont="1" applyFill="1" applyBorder="1" applyProtection="1">
      <protection hidden="1"/>
    </xf>
    <xf numFmtId="165" fontId="0" fillId="2" borderId="0" xfId="2" applyFont="1" applyFill="1" applyBorder="1" applyAlignment="1" applyProtection="1">
      <protection hidden="1"/>
    </xf>
    <xf numFmtId="165" fontId="0" fillId="2" borderId="2" xfId="2" applyFont="1" applyFill="1" applyBorder="1" applyProtection="1">
      <protection hidden="1"/>
    </xf>
    <xf numFmtId="0" fontId="2" fillId="2" borderId="2" xfId="0" applyFont="1" applyFill="1" applyBorder="1" applyAlignment="1" applyProtection="1">
      <alignment horizontal="center"/>
      <protection hidden="1"/>
    </xf>
    <xf numFmtId="165" fontId="0" fillId="2" borderId="2" xfId="2" applyFont="1" applyFill="1" applyBorder="1" applyAlignment="1" applyProtection="1">
      <alignment horizontal="center"/>
      <protection hidden="1"/>
    </xf>
    <xf numFmtId="165" fontId="0" fillId="2" borderId="2" xfId="0" applyNumberFormat="1" applyFill="1" applyBorder="1" applyProtection="1">
      <protection hidden="1"/>
    </xf>
    <xf numFmtId="0" fontId="8" fillId="2" borderId="1" xfId="0" applyFont="1" applyFill="1" applyBorder="1" applyAlignment="1" applyProtection="1">
      <alignment horizontal="center" vertical="center"/>
      <protection hidden="1"/>
    </xf>
    <xf numFmtId="0" fontId="8" fillId="2" borderId="2" xfId="0" applyFont="1" applyFill="1" applyBorder="1" applyAlignment="1" applyProtection="1">
      <alignment horizontal="center" vertical="center"/>
      <protection hidden="1"/>
    </xf>
    <xf numFmtId="0" fontId="2" fillId="3" borderId="6" xfId="0" applyFont="1" applyFill="1" applyBorder="1" applyAlignment="1" applyProtection="1">
      <alignment horizontal="center" vertical="center"/>
      <protection hidden="1"/>
    </xf>
    <xf numFmtId="0" fontId="0" fillId="2" borderId="2" xfId="0" applyFill="1" applyBorder="1" applyAlignment="1" applyProtection="1">
      <alignment horizontal="left" vertical="center"/>
      <protection hidden="1"/>
    </xf>
    <xf numFmtId="9" fontId="0" fillId="2" borderId="2" xfId="1" applyFont="1" applyFill="1" applyBorder="1" applyAlignment="1" applyProtection="1">
      <alignment horizontal="left" vertical="center"/>
      <protection hidden="1"/>
    </xf>
    <xf numFmtId="166" fontId="0" fillId="2" borderId="6" xfId="0" applyNumberFormat="1" applyFill="1" applyBorder="1" applyProtection="1">
      <protection locked="0"/>
    </xf>
    <xf numFmtId="166" fontId="0" fillId="2" borderId="17" xfId="0" applyNumberFormat="1" applyFill="1" applyBorder="1" applyProtection="1">
      <protection locked="0"/>
    </xf>
    <xf numFmtId="165" fontId="0" fillId="0" borderId="6" xfId="2" applyFont="1" applyBorder="1" applyProtection="1">
      <protection locked="0"/>
    </xf>
    <xf numFmtId="166" fontId="2" fillId="3" borderId="6" xfId="2" applyNumberFormat="1" applyFont="1" applyFill="1" applyBorder="1" applyProtection="1">
      <protection hidden="1"/>
    </xf>
    <xf numFmtId="0" fontId="0" fillId="3" borderId="17" xfId="0" applyFill="1" applyBorder="1" applyProtection="1">
      <protection hidden="1"/>
    </xf>
    <xf numFmtId="165" fontId="2" fillId="3" borderId="6" xfId="2" applyFont="1" applyFill="1" applyBorder="1" applyProtection="1">
      <protection hidden="1"/>
    </xf>
    <xf numFmtId="165" fontId="2" fillId="3" borderId="6" xfId="2" applyFont="1" applyFill="1" applyBorder="1" applyAlignment="1" applyProtection="1">
      <protection hidden="1"/>
    </xf>
    <xf numFmtId="166" fontId="2" fillId="3" borderId="6" xfId="0" applyNumberFormat="1" applyFont="1" applyFill="1" applyBorder="1" applyAlignment="1" applyProtection="1">
      <alignment horizontal="center" vertical="center"/>
      <protection hidden="1"/>
    </xf>
    <xf numFmtId="166" fontId="0" fillId="2" borderId="6" xfId="0" applyNumberFormat="1" applyFill="1" applyBorder="1" applyAlignment="1" applyProtection="1">
      <alignment horizontal="center" vertical="center"/>
      <protection locked="0"/>
    </xf>
    <xf numFmtId="0" fontId="0" fillId="0" borderId="0" xfId="0" applyAlignment="1" applyProtection="1">
      <alignment horizontal="center" vertical="center"/>
      <protection hidden="1"/>
    </xf>
    <xf numFmtId="0" fontId="14" fillId="0" borderId="0" xfId="3" applyFill="1" applyBorder="1" applyAlignment="1" applyProtection="1">
      <alignment horizontal="center" vertical="center"/>
      <protection hidden="1"/>
    </xf>
    <xf numFmtId="0" fontId="4" fillId="2" borderId="0" xfId="0" applyFont="1" applyFill="1" applyAlignment="1" applyProtection="1">
      <alignment horizontal="center"/>
      <protection hidden="1"/>
    </xf>
    <xf numFmtId="166" fontId="0" fillId="2" borderId="0" xfId="0" applyNumberFormat="1" applyFill="1" applyProtection="1">
      <protection hidden="1"/>
    </xf>
    <xf numFmtId="0" fontId="2" fillId="2" borderId="0" xfId="0" applyFont="1" applyFill="1" applyAlignment="1" applyProtection="1">
      <alignment horizontal="right"/>
      <protection hidden="1"/>
    </xf>
    <xf numFmtId="0" fontId="2" fillId="2" borderId="0" xfId="0" applyFont="1" applyFill="1" applyProtection="1">
      <protection hidden="1"/>
    </xf>
    <xf numFmtId="166" fontId="2" fillId="2" borderId="0" xfId="0" applyNumberFormat="1" applyFont="1" applyFill="1" applyProtection="1">
      <protection hidden="1"/>
    </xf>
    <xf numFmtId="166" fontId="2" fillId="2" borderId="0" xfId="0" applyNumberFormat="1" applyFont="1" applyFill="1" applyAlignment="1" applyProtection="1">
      <alignment horizontal="center"/>
      <protection hidden="1"/>
    </xf>
    <xf numFmtId="0" fontId="6" fillId="2" borderId="0" xfId="0" applyFont="1" applyFill="1" applyProtection="1">
      <protection hidden="1"/>
    </xf>
    <xf numFmtId="0" fontId="0" fillId="2" borderId="0" xfId="0" applyFill="1" applyAlignment="1" applyProtection="1">
      <alignment horizontal="center" vertical="center" wrapText="1"/>
      <protection hidden="1"/>
    </xf>
    <xf numFmtId="166" fontId="0" fillId="3" borderId="6" xfId="2" applyNumberFormat="1" applyFont="1" applyFill="1" applyBorder="1" applyProtection="1">
      <protection hidden="1"/>
    </xf>
    <xf numFmtId="166" fontId="0" fillId="2" borderId="6" xfId="2" applyNumberFormat="1" applyFont="1" applyFill="1" applyBorder="1" applyAlignment="1" applyProtection="1">
      <alignment horizontal="right"/>
      <protection locked="0"/>
    </xf>
    <xf numFmtId="0" fontId="0" fillId="2" borderId="4" xfId="0" applyFill="1" applyBorder="1" applyAlignment="1" applyProtection="1">
      <alignment horizontal="center" vertical="center"/>
      <protection hidden="1"/>
    </xf>
    <xf numFmtId="0" fontId="0" fillId="2" borderId="4" xfId="0" applyFill="1" applyBorder="1" applyAlignment="1" applyProtection="1">
      <alignment horizontal="center" vertical="center" wrapText="1"/>
      <protection hidden="1"/>
    </xf>
    <xf numFmtId="166" fontId="0" fillId="2" borderId="6" xfId="2" applyNumberFormat="1" applyFont="1" applyFill="1" applyBorder="1" applyProtection="1">
      <protection locked="0"/>
    </xf>
    <xf numFmtId="0" fontId="2" fillId="0" borderId="6" xfId="0" applyFont="1" applyBorder="1" applyAlignment="1" applyProtection="1">
      <alignment horizontal="center" vertical="center"/>
      <protection locked="0"/>
    </xf>
    <xf numFmtId="166" fontId="0" fillId="2" borderId="0" xfId="2" applyNumberFormat="1" applyFont="1" applyFill="1" applyBorder="1" applyProtection="1">
      <protection locked="0"/>
    </xf>
    <xf numFmtId="9" fontId="0" fillId="2" borderId="0" xfId="1" applyFont="1" applyFill="1" applyBorder="1" applyProtection="1">
      <protection locked="0"/>
    </xf>
    <xf numFmtId="0" fontId="0" fillId="2" borderId="6" xfId="0" applyFill="1" applyBorder="1" applyAlignment="1" applyProtection="1">
      <alignment horizontal="center" vertical="center"/>
      <protection locked="0"/>
    </xf>
    <xf numFmtId="0" fontId="0" fillId="0" borderId="6" xfId="0" applyBorder="1" applyAlignment="1" applyProtection="1">
      <alignment horizontal="center"/>
      <protection locked="0"/>
    </xf>
    <xf numFmtId="0" fontId="0" fillId="0" borderId="1" xfId="0" applyBorder="1" applyProtection="1">
      <protection hidden="1"/>
    </xf>
    <xf numFmtId="165" fontId="0" fillId="3" borderId="6" xfId="2" applyFont="1" applyFill="1" applyBorder="1" applyProtection="1">
      <protection hidden="1"/>
    </xf>
    <xf numFmtId="165" fontId="0" fillId="2" borderId="0" xfId="2" applyFont="1" applyFill="1" applyBorder="1" applyAlignment="1" applyProtection="1">
      <alignment horizontal="center"/>
      <protection hidden="1"/>
    </xf>
    <xf numFmtId="0" fontId="0" fillId="2" borderId="0" xfId="0" applyFill="1" applyAlignment="1" applyProtection="1">
      <alignment horizontal="right"/>
      <protection locked="0"/>
    </xf>
    <xf numFmtId="0" fontId="0" fillId="2" borderId="0" xfId="0" applyFill="1" applyAlignment="1" applyProtection="1">
      <alignment horizontal="right"/>
      <protection hidden="1"/>
    </xf>
    <xf numFmtId="0" fontId="0" fillId="5" borderId="0" xfId="0" applyFill="1" applyProtection="1">
      <protection hidden="1"/>
    </xf>
    <xf numFmtId="0" fontId="4" fillId="6" borderId="6" xfId="0" applyFont="1" applyFill="1" applyBorder="1" applyAlignment="1" applyProtection="1">
      <alignment horizontal="center"/>
      <protection hidden="1"/>
    </xf>
    <xf numFmtId="0" fontId="3" fillId="6" borderId="6" xfId="0" applyFont="1" applyFill="1" applyBorder="1" applyAlignment="1" applyProtection="1">
      <alignment horizontal="center" vertical="center" wrapText="1"/>
      <protection hidden="1"/>
    </xf>
    <xf numFmtId="0" fontId="4" fillId="6" borderId="6" xfId="0" applyFont="1" applyFill="1" applyBorder="1" applyAlignment="1" applyProtection="1">
      <alignment horizontal="center" vertical="center"/>
      <protection hidden="1"/>
    </xf>
    <xf numFmtId="0" fontId="4" fillId="6" borderId="6" xfId="0" applyFont="1" applyFill="1" applyBorder="1" applyAlignment="1" applyProtection="1">
      <alignment horizontal="center" vertical="center" wrapText="1"/>
      <protection hidden="1"/>
    </xf>
    <xf numFmtId="0" fontId="0" fillId="5" borderId="0" xfId="0" applyFill="1" applyAlignment="1" applyProtection="1">
      <alignment horizontal="center" vertical="center"/>
      <protection hidden="1"/>
    </xf>
    <xf numFmtId="4" fontId="0" fillId="5" borderId="0" xfId="2" applyNumberFormat="1" applyFont="1" applyFill="1" applyProtection="1">
      <protection hidden="1"/>
    </xf>
    <xf numFmtId="0" fontId="0" fillId="5" borderId="0" xfId="0" applyFill="1" applyAlignment="1" applyProtection="1">
      <alignment wrapText="1"/>
      <protection hidden="1"/>
    </xf>
    <xf numFmtId="0" fontId="14" fillId="5" borderId="0" xfId="3" applyFill="1" applyBorder="1" applyAlignment="1" applyProtection="1">
      <alignment horizontal="center" vertical="center"/>
      <protection hidden="1"/>
    </xf>
    <xf numFmtId="0" fontId="2" fillId="5" borderId="6" xfId="0" applyFont="1" applyFill="1" applyBorder="1" applyProtection="1">
      <protection hidden="1"/>
    </xf>
    <xf numFmtId="0" fontId="0" fillId="5" borderId="6" xfId="0" applyFill="1" applyBorder="1" applyAlignment="1" applyProtection="1">
      <alignment horizontal="center" vertical="center"/>
      <protection hidden="1"/>
    </xf>
    <xf numFmtId="0" fontId="0" fillId="5" borderId="6" xfId="0" applyFill="1" applyBorder="1" applyProtection="1">
      <protection hidden="1"/>
    </xf>
    <xf numFmtId="14" fontId="0" fillId="5" borderId="6" xfId="0" applyNumberFormat="1" applyFill="1" applyBorder="1" applyAlignment="1" applyProtection="1">
      <alignment horizontal="right"/>
      <protection hidden="1"/>
    </xf>
    <xf numFmtId="0" fontId="0" fillId="5" borderId="6" xfId="0" applyFill="1" applyBorder="1" applyAlignment="1" applyProtection="1">
      <alignment wrapText="1"/>
      <protection hidden="1"/>
    </xf>
    <xf numFmtId="0" fontId="0" fillId="5" borderId="6" xfId="0" applyFill="1" applyBorder="1" applyAlignment="1" applyProtection="1">
      <alignment horizontal="right"/>
      <protection hidden="1"/>
    </xf>
    <xf numFmtId="0" fontId="0" fillId="5" borderId="0" xfId="0" applyFill="1" applyAlignment="1" applyProtection="1">
      <alignment horizontal="right"/>
      <protection hidden="1"/>
    </xf>
    <xf numFmtId="44" fontId="0" fillId="5" borderId="0" xfId="0" applyNumberFormat="1" applyFill="1" applyProtection="1">
      <protection hidden="1"/>
    </xf>
    <xf numFmtId="166" fontId="2" fillId="5" borderId="6" xfId="0" applyNumberFormat="1" applyFont="1" applyFill="1" applyBorder="1" applyProtection="1">
      <protection hidden="1"/>
    </xf>
    <xf numFmtId="165" fontId="0" fillId="5" borderId="6" xfId="2" applyFont="1" applyFill="1" applyBorder="1" applyProtection="1">
      <protection hidden="1"/>
    </xf>
    <xf numFmtId="166" fontId="0" fillId="5" borderId="0" xfId="0" applyNumberFormat="1" applyFill="1" applyProtection="1">
      <protection hidden="1"/>
    </xf>
    <xf numFmtId="165" fontId="0" fillId="5" borderId="0" xfId="2" applyFont="1" applyFill="1" applyProtection="1">
      <protection hidden="1"/>
    </xf>
    <xf numFmtId="0" fontId="2" fillId="5" borderId="0" xfId="0" applyFont="1" applyFill="1" applyProtection="1">
      <protection hidden="1"/>
    </xf>
    <xf numFmtId="9" fontId="0" fillId="5" borderId="0" xfId="1" applyFont="1" applyFill="1" applyProtection="1">
      <protection hidden="1"/>
    </xf>
    <xf numFmtId="168" fontId="0" fillId="5" borderId="0" xfId="0" applyNumberFormat="1" applyFill="1" applyProtection="1">
      <protection hidden="1"/>
    </xf>
    <xf numFmtId="167" fontId="0" fillId="5" borderId="0" xfId="0" applyNumberFormat="1" applyFill="1" applyProtection="1">
      <protection hidden="1"/>
    </xf>
    <xf numFmtId="0" fontId="6" fillId="5" borderId="0" xfId="0" applyFont="1" applyFill="1" applyProtection="1">
      <protection hidden="1"/>
    </xf>
    <xf numFmtId="0" fontId="0" fillId="5" borderId="0" xfId="0" quotePrefix="1" applyFill="1" applyProtection="1">
      <protection hidden="1"/>
    </xf>
    <xf numFmtId="0" fontId="0" fillId="5" borderId="2" xfId="0" applyFill="1" applyBorder="1" applyAlignment="1" applyProtection="1">
      <alignment horizontal="center"/>
      <protection hidden="1"/>
    </xf>
    <xf numFmtId="0" fontId="0" fillId="2" borderId="0" xfId="0" applyFill="1" applyAlignment="1" applyProtection="1">
      <alignment horizontal="center" vertical="center"/>
      <protection hidden="1"/>
    </xf>
    <xf numFmtId="0" fontId="8" fillId="2" borderId="0" xfId="0" applyFont="1" applyFill="1" applyAlignment="1" applyProtection="1">
      <alignment horizontal="center" vertical="center" wrapText="1"/>
      <protection hidden="1"/>
    </xf>
    <xf numFmtId="0" fontId="8" fillId="2" borderId="0" xfId="0" applyFont="1" applyFill="1" applyAlignment="1" applyProtection="1">
      <alignment horizontal="center" vertical="center"/>
      <protection hidden="1"/>
    </xf>
    <xf numFmtId="0" fontId="4" fillId="2" borderId="0" xfId="0" applyFont="1" applyFill="1" applyProtection="1">
      <protection hidden="1"/>
    </xf>
    <xf numFmtId="0" fontId="2" fillId="2" borderId="1" xfId="0" applyFont="1" applyFill="1" applyBorder="1" applyAlignment="1" applyProtection="1">
      <alignment horizontal="right" vertical="center"/>
      <protection hidden="1"/>
    </xf>
    <xf numFmtId="0" fontId="15" fillId="2" borderId="3" xfId="0" applyFont="1" applyFill="1" applyBorder="1" applyAlignment="1" applyProtection="1">
      <alignment horizontal="right" vertical="center"/>
      <protection hidden="1"/>
    </xf>
    <xf numFmtId="0" fontId="0" fillId="2" borderId="3" xfId="0" applyFill="1" applyBorder="1" applyAlignment="1" applyProtection="1">
      <alignment horizontal="right"/>
      <protection hidden="1"/>
    </xf>
    <xf numFmtId="166" fontId="0" fillId="2" borderId="4" xfId="2" applyNumberFormat="1" applyFont="1" applyFill="1" applyBorder="1" applyProtection="1">
      <protection hidden="1"/>
    </xf>
    <xf numFmtId="0" fontId="0" fillId="0" borderId="4" xfId="0" applyBorder="1" applyProtection="1">
      <protection hidden="1"/>
    </xf>
    <xf numFmtId="0" fontId="9" fillId="2" borderId="6"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2" borderId="6" xfId="0" applyFill="1" applyBorder="1" applyAlignment="1" applyProtection="1">
      <alignment horizontal="center" vertical="center"/>
      <protection hidden="1"/>
    </xf>
    <xf numFmtId="0" fontId="14" fillId="2" borderId="0" xfId="3" applyFill="1" applyBorder="1" applyAlignment="1" applyProtection="1">
      <alignment horizontal="center" vertical="center"/>
      <protection hidden="1"/>
    </xf>
    <xf numFmtId="0" fontId="2" fillId="2" borderId="0" xfId="0" applyFont="1" applyFill="1" applyAlignment="1" applyProtection="1">
      <alignment vertical="center"/>
      <protection hidden="1"/>
    </xf>
    <xf numFmtId="166" fontId="0" fillId="2" borderId="0" xfId="0" applyNumberFormat="1" applyFill="1" applyAlignment="1" applyProtection="1">
      <alignment horizontal="left" vertical="center"/>
      <protection locked="0"/>
    </xf>
    <xf numFmtId="166" fontId="0" fillId="2" borderId="0" xfId="0" applyNumberFormat="1" applyFill="1" applyAlignment="1" applyProtection="1">
      <alignment horizontal="left" vertical="center"/>
      <protection hidden="1"/>
    </xf>
    <xf numFmtId="0" fontId="3" fillId="2" borderId="0" xfId="0" applyFont="1" applyFill="1" applyAlignment="1" applyProtection="1">
      <alignment horizontal="center" vertical="center"/>
      <protection hidden="1"/>
    </xf>
    <xf numFmtId="0" fontId="3" fillId="2" borderId="0" xfId="0" applyFont="1" applyFill="1" applyAlignment="1" applyProtection="1">
      <alignment horizontal="center" vertical="center" wrapText="1"/>
      <protection hidden="1"/>
    </xf>
    <xf numFmtId="166" fontId="0" fillId="2" borderId="0" xfId="0" applyNumberFormat="1" applyFill="1" applyAlignment="1" applyProtection="1">
      <alignment horizontal="center" vertical="center"/>
      <protection hidden="1"/>
    </xf>
    <xf numFmtId="166" fontId="2" fillId="2" borderId="0" xfId="0" applyNumberFormat="1" applyFont="1" applyFill="1" applyAlignment="1" applyProtection="1">
      <alignment horizontal="center" vertical="center"/>
      <protection hidden="1"/>
    </xf>
    <xf numFmtId="0" fontId="2" fillId="2" borderId="1" xfId="0" applyFont="1" applyFill="1" applyBorder="1" applyAlignment="1" applyProtection="1">
      <alignment vertical="center"/>
      <protection hidden="1"/>
    </xf>
    <xf numFmtId="0" fontId="2" fillId="5" borderId="2" xfId="0" applyFont="1" applyFill="1" applyBorder="1" applyAlignment="1" applyProtection="1">
      <alignment vertical="center"/>
      <protection hidden="1"/>
    </xf>
    <xf numFmtId="0" fontId="2" fillId="2" borderId="1" xfId="0" applyFont="1" applyFill="1" applyBorder="1" applyAlignment="1" applyProtection="1">
      <alignment horizontal="right" vertical="center" wrapText="1"/>
      <protection hidden="1"/>
    </xf>
    <xf numFmtId="0" fontId="0" fillId="5" borderId="2" xfId="0" applyFill="1" applyBorder="1" applyProtection="1">
      <protection hidden="1"/>
    </xf>
    <xf numFmtId="0" fontId="3" fillId="5" borderId="2" xfId="0" applyFont="1" applyFill="1" applyBorder="1" applyAlignment="1" applyProtection="1">
      <alignment horizontal="center" vertical="center" wrapText="1"/>
      <protection hidden="1"/>
    </xf>
    <xf numFmtId="0" fontId="0" fillId="2" borderId="1" xfId="0" applyFill="1" applyBorder="1" applyAlignment="1" applyProtection="1">
      <alignment horizontal="right" vertical="center"/>
      <protection hidden="1"/>
    </xf>
    <xf numFmtId="166" fontId="2" fillId="5" borderId="2" xfId="0" applyNumberFormat="1" applyFont="1" applyFill="1" applyBorder="1" applyAlignment="1" applyProtection="1">
      <alignment horizontal="center" vertical="center"/>
      <protection hidden="1"/>
    </xf>
    <xf numFmtId="0" fontId="0" fillId="2" borderId="1" xfId="0" applyFill="1" applyBorder="1" applyAlignment="1" applyProtection="1">
      <alignment horizontal="right" vertical="center" wrapText="1"/>
      <protection hidden="1"/>
    </xf>
    <xf numFmtId="0" fontId="0" fillId="2" borderId="1" xfId="0" applyFill="1" applyBorder="1" applyAlignment="1" applyProtection="1">
      <alignment horizontal="center" vertical="center"/>
      <protection hidden="1"/>
    </xf>
    <xf numFmtId="0" fontId="2" fillId="2" borderId="3" xfId="0" applyFont="1" applyFill="1" applyBorder="1" applyAlignment="1" applyProtection="1">
      <alignment horizontal="right" vertical="center"/>
      <protection hidden="1"/>
    </xf>
    <xf numFmtId="0" fontId="0" fillId="5" borderId="5" xfId="0" applyFill="1" applyBorder="1" applyAlignment="1" applyProtection="1">
      <alignment horizontal="center" vertical="center" wrapText="1"/>
      <protection hidden="1"/>
    </xf>
    <xf numFmtId="0" fontId="2" fillId="2" borderId="0" xfId="0" applyFont="1" applyFill="1" applyAlignment="1" applyProtection="1">
      <alignment horizontal="center" vertical="center"/>
      <protection hidden="1"/>
    </xf>
    <xf numFmtId="165" fontId="0" fillId="2" borderId="0" xfId="0" applyNumberFormat="1" applyFill="1" applyProtection="1">
      <protection hidden="1"/>
    </xf>
    <xf numFmtId="0" fontId="6" fillId="0" borderId="0" xfId="0" applyFont="1" applyAlignment="1" applyProtection="1">
      <alignment vertical="center"/>
      <protection hidden="1"/>
    </xf>
    <xf numFmtId="0" fontId="14" fillId="5" borderId="1" xfId="3" applyFill="1" applyBorder="1" applyAlignment="1" applyProtection="1">
      <protection hidden="1"/>
    </xf>
    <xf numFmtId="0" fontId="14" fillId="5" borderId="0" xfId="3" applyFill="1" applyBorder="1" applyAlignment="1" applyProtection="1">
      <protection hidden="1"/>
    </xf>
    <xf numFmtId="0" fontId="0" fillId="5" borderId="3" xfId="0" applyFill="1" applyBorder="1" applyAlignment="1" applyProtection="1">
      <alignment horizontal="center"/>
      <protection hidden="1"/>
    </xf>
    <xf numFmtId="0" fontId="0" fillId="5" borderId="4" xfId="0" applyFill="1" applyBorder="1" applyAlignment="1" applyProtection="1">
      <alignment horizontal="center"/>
      <protection hidden="1"/>
    </xf>
    <xf numFmtId="0" fontId="0" fillId="5" borderId="5" xfId="0" applyFill="1" applyBorder="1" applyAlignment="1" applyProtection="1">
      <alignment horizontal="center"/>
      <protection hidden="1"/>
    </xf>
    <xf numFmtId="0" fontId="16" fillId="5" borderId="3" xfId="0" quotePrefix="1" applyFont="1" applyFill="1" applyBorder="1" applyAlignment="1" applyProtection="1">
      <alignment horizontal="left" wrapText="1"/>
      <protection hidden="1"/>
    </xf>
    <xf numFmtId="0" fontId="16" fillId="5" borderId="4" xfId="0" quotePrefix="1" applyFont="1" applyFill="1" applyBorder="1" applyAlignment="1" applyProtection="1">
      <alignment horizontal="left" wrapText="1"/>
      <protection hidden="1"/>
    </xf>
    <xf numFmtId="0" fontId="16" fillId="5" borderId="5" xfId="0" quotePrefix="1" applyFont="1" applyFill="1" applyBorder="1" applyAlignment="1" applyProtection="1">
      <alignment horizontal="left" wrapText="1"/>
      <protection hidden="1"/>
    </xf>
    <xf numFmtId="0" fontId="8" fillId="6" borderId="10" xfId="0" applyFont="1" applyFill="1" applyBorder="1" applyAlignment="1" applyProtection="1">
      <alignment horizontal="center" vertical="center"/>
      <protection hidden="1"/>
    </xf>
    <xf numFmtId="0" fontId="8" fillId="6" borderId="11" xfId="0" applyFont="1" applyFill="1" applyBorder="1" applyAlignment="1" applyProtection="1">
      <alignment horizontal="center" vertical="center"/>
      <protection hidden="1"/>
    </xf>
    <xf numFmtId="0" fontId="8" fillId="6" borderId="12" xfId="0" applyFont="1" applyFill="1" applyBorder="1" applyAlignment="1" applyProtection="1">
      <alignment horizontal="center" vertical="center"/>
      <protection hidden="1"/>
    </xf>
    <xf numFmtId="0" fontId="14" fillId="2" borderId="0" xfId="3" applyFill="1" applyBorder="1" applyAlignment="1" applyProtection="1">
      <alignment horizontal="center"/>
      <protection hidden="1"/>
    </xf>
    <xf numFmtId="0" fontId="0" fillId="5" borderId="1" xfId="0" applyFill="1" applyBorder="1" applyAlignment="1" applyProtection="1">
      <alignment horizontal="center"/>
      <protection hidden="1"/>
    </xf>
    <xf numFmtId="0" fontId="0" fillId="5" borderId="0" xfId="0" applyFill="1" applyAlignment="1" applyProtection="1">
      <alignment horizontal="center"/>
      <protection hidden="1"/>
    </xf>
    <xf numFmtId="0" fontId="0" fillId="5" borderId="2" xfId="0" applyFill="1" applyBorder="1" applyAlignment="1" applyProtection="1">
      <alignment horizontal="center"/>
      <protection hidden="1"/>
    </xf>
    <xf numFmtId="0" fontId="0" fillId="3" borderId="6" xfId="0" applyFill="1" applyBorder="1" applyAlignment="1" applyProtection="1">
      <alignment horizontal="center" vertical="center" wrapText="1"/>
      <protection hidden="1"/>
    </xf>
    <xf numFmtId="0" fontId="8" fillId="4" borderId="10" xfId="0" applyFont="1" applyFill="1" applyBorder="1" applyAlignment="1" applyProtection="1">
      <alignment horizontal="center"/>
      <protection hidden="1"/>
    </xf>
    <xf numFmtId="0" fontId="8" fillId="4" borderId="11" xfId="0" applyFont="1" applyFill="1" applyBorder="1" applyAlignment="1" applyProtection="1">
      <alignment horizontal="center"/>
      <protection hidden="1"/>
    </xf>
    <xf numFmtId="0" fontId="8" fillId="4" borderId="12" xfId="0" applyFont="1" applyFill="1" applyBorder="1" applyAlignment="1" applyProtection="1">
      <alignment horizontal="center"/>
      <protection hidden="1"/>
    </xf>
    <xf numFmtId="0" fontId="0" fillId="2" borderId="6" xfId="0" applyFill="1" applyBorder="1" applyAlignment="1" applyProtection="1">
      <alignment horizontal="left" vertical="center"/>
      <protection locked="0"/>
    </xf>
    <xf numFmtId="0" fontId="4" fillId="6" borderId="6" xfId="0" applyFont="1" applyFill="1" applyBorder="1" applyAlignment="1" applyProtection="1">
      <alignment horizontal="center"/>
      <protection hidden="1"/>
    </xf>
    <xf numFmtId="0" fontId="0" fillId="3" borderId="6" xfId="0" applyFill="1" applyBorder="1" applyAlignment="1" applyProtection="1">
      <alignment horizontal="center" vertical="center"/>
      <protection hidden="1"/>
    </xf>
    <xf numFmtId="0" fontId="8" fillId="2" borderId="0" xfId="0" applyFont="1" applyFill="1" applyAlignment="1" applyProtection="1">
      <alignment horizontal="center" vertical="center" wrapText="1"/>
      <protection hidden="1"/>
    </xf>
    <xf numFmtId="0" fontId="8" fillId="6" borderId="22" xfId="0" applyFont="1" applyFill="1" applyBorder="1" applyAlignment="1" applyProtection="1">
      <alignment horizontal="center" vertical="center" wrapText="1"/>
      <protection hidden="1"/>
    </xf>
    <xf numFmtId="0" fontId="8" fillId="6" borderId="24" xfId="0" applyFont="1" applyFill="1" applyBorder="1" applyAlignment="1" applyProtection="1">
      <alignment horizontal="center" vertical="center" wrapText="1"/>
      <protection hidden="1"/>
    </xf>
    <xf numFmtId="0" fontId="8" fillId="6" borderId="23" xfId="0" applyFont="1" applyFill="1" applyBorder="1" applyAlignment="1" applyProtection="1">
      <alignment horizontal="center" vertical="center" wrapText="1"/>
      <protection hidden="1"/>
    </xf>
    <xf numFmtId="0" fontId="8" fillId="6" borderId="10" xfId="0" applyFont="1" applyFill="1" applyBorder="1" applyAlignment="1" applyProtection="1">
      <alignment horizontal="center"/>
      <protection hidden="1"/>
    </xf>
    <xf numFmtId="0" fontId="8" fillId="6" borderId="11" xfId="0" applyFont="1" applyFill="1" applyBorder="1" applyAlignment="1" applyProtection="1">
      <alignment horizontal="center"/>
      <protection hidden="1"/>
    </xf>
    <xf numFmtId="0" fontId="8" fillId="6" borderId="12" xfId="0" applyFont="1" applyFill="1" applyBorder="1" applyAlignment="1" applyProtection="1">
      <alignment horizontal="center"/>
      <protection hidden="1"/>
    </xf>
    <xf numFmtId="0" fontId="6" fillId="5" borderId="19" xfId="0" applyFont="1" applyFill="1" applyBorder="1" applyAlignment="1" applyProtection="1">
      <alignment horizontal="center"/>
      <protection hidden="1"/>
    </xf>
    <xf numFmtId="0" fontId="6" fillId="5" borderId="20" xfId="0" applyFont="1" applyFill="1" applyBorder="1" applyAlignment="1" applyProtection="1">
      <alignment horizontal="center"/>
      <protection hidden="1"/>
    </xf>
    <xf numFmtId="0" fontId="6" fillId="5" borderId="21" xfId="0" applyFont="1" applyFill="1" applyBorder="1" applyAlignment="1" applyProtection="1">
      <alignment horizontal="center"/>
      <protection hidden="1"/>
    </xf>
    <xf numFmtId="0" fontId="0" fillId="2" borderId="4" xfId="0" applyFill="1" applyBorder="1" applyAlignment="1" applyProtection="1">
      <alignment horizontal="center" vertical="center" wrapText="1"/>
      <protection hidden="1"/>
    </xf>
    <xf numFmtId="0" fontId="6" fillId="5" borderId="6" xfId="0" applyFont="1" applyFill="1" applyBorder="1" applyAlignment="1" applyProtection="1">
      <alignment horizontal="center"/>
      <protection hidden="1"/>
    </xf>
    <xf numFmtId="0" fontId="0" fillId="2" borderId="0" xfId="0" applyFill="1" applyAlignment="1" applyProtection="1">
      <alignment horizontal="center"/>
      <protection hidden="1"/>
    </xf>
    <xf numFmtId="0" fontId="8" fillId="6" borderId="10" xfId="0" applyFont="1" applyFill="1" applyBorder="1" applyAlignment="1" applyProtection="1">
      <alignment horizontal="center" vertical="center" wrapText="1"/>
      <protection hidden="1"/>
    </xf>
    <xf numFmtId="0" fontId="8" fillId="6" borderId="11" xfId="0" applyFont="1" applyFill="1" applyBorder="1" applyAlignment="1" applyProtection="1">
      <alignment horizontal="center" vertical="center" wrapText="1"/>
      <protection hidden="1"/>
    </xf>
    <xf numFmtId="0" fontId="8" fillId="6" borderId="12" xfId="0" applyFont="1" applyFill="1" applyBorder="1" applyAlignment="1" applyProtection="1">
      <alignment horizontal="center" vertical="center" wrapText="1"/>
      <protection hidden="1"/>
    </xf>
    <xf numFmtId="165" fontId="2" fillId="3" borderId="19" xfId="2" applyFont="1" applyFill="1" applyBorder="1" applyAlignment="1" applyProtection="1">
      <alignment horizontal="center"/>
      <protection hidden="1"/>
    </xf>
    <xf numFmtId="165" fontId="2" fillId="3" borderId="20" xfId="2" applyFont="1" applyFill="1" applyBorder="1" applyAlignment="1" applyProtection="1">
      <alignment horizontal="center"/>
      <protection hidden="1"/>
    </xf>
    <xf numFmtId="165" fontId="2" fillId="3" borderId="21" xfId="2" applyFont="1" applyFill="1" applyBorder="1" applyAlignment="1" applyProtection="1">
      <alignment horizontal="center"/>
      <protection hidden="1"/>
    </xf>
    <xf numFmtId="0" fontId="8" fillId="6" borderId="22" xfId="0" applyFont="1" applyFill="1" applyBorder="1" applyAlignment="1" applyProtection="1">
      <alignment horizontal="center" vertical="center"/>
      <protection hidden="1"/>
    </xf>
    <xf numFmtId="0" fontId="8" fillId="6" borderId="24" xfId="0" applyFont="1" applyFill="1" applyBorder="1" applyAlignment="1" applyProtection="1">
      <alignment horizontal="center" vertical="center"/>
      <protection hidden="1"/>
    </xf>
    <xf numFmtId="0" fontId="8" fillId="6" borderId="23" xfId="0" applyFont="1" applyFill="1" applyBorder="1" applyAlignment="1" applyProtection="1">
      <alignment horizontal="center" vertical="center"/>
      <protection hidden="1"/>
    </xf>
    <xf numFmtId="0" fontId="0" fillId="2" borderId="1" xfId="0" applyFill="1" applyBorder="1" applyAlignment="1" applyProtection="1">
      <alignment horizontal="center"/>
      <protection hidden="1"/>
    </xf>
    <xf numFmtId="0" fontId="0" fillId="0" borderId="1" xfId="0" applyBorder="1" applyAlignment="1" applyProtection="1">
      <alignment horizontal="center"/>
      <protection hidden="1"/>
    </xf>
    <xf numFmtId="0" fontId="0" fillId="0" borderId="0" xfId="0" applyAlignment="1" applyProtection="1">
      <alignment horizontal="center"/>
      <protection hidden="1"/>
    </xf>
    <xf numFmtId="0" fontId="2" fillId="0" borderId="1" xfId="0" applyFont="1" applyBorder="1" applyAlignment="1" applyProtection="1">
      <alignment horizontal="center"/>
      <protection hidden="1"/>
    </xf>
    <xf numFmtId="0" fontId="2" fillId="0" borderId="0" xfId="0" applyFont="1" applyAlignment="1" applyProtection="1">
      <alignment horizontal="center"/>
      <protection hidden="1"/>
    </xf>
    <xf numFmtId="0" fontId="0" fillId="0" borderId="6" xfId="0" applyBorder="1" applyAlignment="1" applyProtection="1">
      <alignment horizontal="left" vertical="center"/>
      <protection locked="0"/>
    </xf>
    <xf numFmtId="9" fontId="0" fillId="0" borderId="6" xfId="1" applyFont="1" applyBorder="1" applyAlignment="1" applyProtection="1">
      <alignment horizontal="left" vertical="center"/>
      <protection locked="0"/>
    </xf>
    <xf numFmtId="0" fontId="12" fillId="2" borderId="1" xfId="0" quotePrefix="1" applyFont="1" applyFill="1" applyBorder="1" applyAlignment="1" applyProtection="1">
      <alignment horizontal="center"/>
      <protection hidden="1"/>
    </xf>
    <xf numFmtId="0" fontId="12" fillId="2" borderId="0" xfId="0" quotePrefix="1" applyFont="1" applyFill="1" applyAlignment="1" applyProtection="1">
      <alignment horizontal="center"/>
      <protection hidden="1"/>
    </xf>
    <xf numFmtId="0" fontId="12" fillId="2" borderId="2" xfId="0" quotePrefix="1" applyFont="1" applyFill="1" applyBorder="1" applyAlignment="1" applyProtection="1">
      <alignment horizontal="center"/>
      <protection hidden="1"/>
    </xf>
    <xf numFmtId="165" fontId="2" fillId="3" borderId="6" xfId="2" applyFont="1" applyFill="1" applyBorder="1" applyAlignment="1" applyProtection="1">
      <alignment horizontal="center"/>
      <protection hidden="1"/>
    </xf>
    <xf numFmtId="165" fontId="2" fillId="3" borderId="6" xfId="0" applyNumberFormat="1" applyFont="1" applyFill="1" applyBorder="1" applyAlignment="1" applyProtection="1">
      <alignment horizontal="center"/>
      <protection hidden="1"/>
    </xf>
    <xf numFmtId="0" fontId="0" fillId="0" borderId="6" xfId="0" applyBorder="1" applyAlignment="1" applyProtection="1">
      <alignment horizontal="center" vertical="center"/>
      <protection locked="0"/>
    </xf>
    <xf numFmtId="9" fontId="0" fillId="0" borderId="6" xfId="1" applyFont="1" applyBorder="1" applyAlignment="1" applyProtection="1">
      <alignment horizontal="center" vertical="center"/>
      <protection locked="0"/>
    </xf>
    <xf numFmtId="0" fontId="8" fillId="6" borderId="3" xfId="0" applyFont="1" applyFill="1" applyBorder="1" applyAlignment="1" applyProtection="1">
      <alignment horizontal="center" vertical="center"/>
      <protection hidden="1"/>
    </xf>
    <xf numFmtId="0" fontId="8" fillId="6" borderId="4" xfId="0" applyFont="1" applyFill="1" applyBorder="1" applyAlignment="1" applyProtection="1">
      <alignment horizontal="center" vertical="center"/>
      <protection hidden="1"/>
    </xf>
    <xf numFmtId="0" fontId="8" fillId="6" borderId="5" xfId="0" applyFont="1" applyFill="1" applyBorder="1" applyAlignment="1" applyProtection="1">
      <alignment horizontal="center" vertical="center"/>
      <protection hidden="1"/>
    </xf>
    <xf numFmtId="0" fontId="0" fillId="2" borderId="2" xfId="0" applyFill="1" applyBorder="1" applyAlignment="1" applyProtection="1">
      <alignment horizontal="center"/>
      <protection hidden="1"/>
    </xf>
    <xf numFmtId="0" fontId="0" fillId="2" borderId="5" xfId="0" applyFill="1" applyBorder="1" applyAlignment="1" applyProtection="1">
      <alignment horizontal="center"/>
      <protection hidden="1"/>
    </xf>
    <xf numFmtId="0" fontId="0" fillId="0" borderId="6" xfId="0" applyBorder="1" applyAlignment="1" applyProtection="1">
      <alignment horizontal="left"/>
      <protection locked="0"/>
    </xf>
    <xf numFmtId="0" fontId="0" fillId="0" borderId="8" xfId="0" applyBorder="1" applyAlignment="1" applyProtection="1">
      <alignment horizontal="left"/>
      <protection locked="0"/>
    </xf>
    <xf numFmtId="166" fontId="0" fillId="0" borderId="6" xfId="2" applyNumberFormat="1" applyFont="1" applyBorder="1" applyAlignment="1" applyProtection="1">
      <alignment horizontal="left"/>
      <protection locked="0"/>
    </xf>
    <xf numFmtId="166" fontId="0" fillId="0" borderId="8" xfId="2" applyNumberFormat="1" applyFont="1" applyBorder="1" applyAlignment="1" applyProtection="1">
      <alignment horizontal="left"/>
      <protection locked="0"/>
    </xf>
    <xf numFmtId="0" fontId="0" fillId="0" borderId="8" xfId="0" applyBorder="1" applyAlignment="1" applyProtection="1">
      <alignment horizontal="left" vertical="center"/>
      <protection locked="0"/>
    </xf>
    <xf numFmtId="0" fontId="12" fillId="2" borderId="1" xfId="0" applyFont="1" applyFill="1" applyBorder="1" applyAlignment="1" applyProtection="1">
      <alignment horizontal="center" vertical="center"/>
      <protection hidden="1"/>
    </xf>
    <xf numFmtId="0" fontId="12" fillId="2" borderId="3" xfId="0" applyFont="1" applyFill="1" applyBorder="1" applyAlignment="1" applyProtection="1">
      <alignment horizontal="center" vertical="center"/>
      <protection hidden="1"/>
    </xf>
    <xf numFmtId="0" fontId="0" fillId="2" borderId="4" xfId="0" applyFill="1" applyBorder="1" applyAlignment="1" applyProtection="1">
      <alignment horizontal="center"/>
      <protection hidden="1"/>
    </xf>
    <xf numFmtId="0" fontId="10" fillId="2" borderId="1" xfId="0" applyFont="1" applyFill="1" applyBorder="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0" fontId="10" fillId="2" borderId="2" xfId="0" applyFont="1" applyFill="1" applyBorder="1" applyAlignment="1" applyProtection="1">
      <alignment horizontal="center" vertical="center" wrapText="1"/>
      <protection hidden="1"/>
    </xf>
    <xf numFmtId="0" fontId="0" fillId="2" borderId="3" xfId="0" quotePrefix="1" applyFill="1" applyBorder="1" applyAlignment="1" applyProtection="1">
      <alignment horizontal="center"/>
      <protection hidden="1"/>
    </xf>
    <xf numFmtId="0" fontId="0" fillId="2" borderId="4" xfId="0" quotePrefix="1" applyFill="1" applyBorder="1" applyAlignment="1" applyProtection="1">
      <alignment horizontal="center"/>
      <protection hidden="1"/>
    </xf>
    <xf numFmtId="0" fontId="0" fillId="2" borderId="5" xfId="0" quotePrefix="1" applyFill="1" applyBorder="1" applyAlignment="1" applyProtection="1">
      <alignment horizontal="center"/>
      <protection hidden="1"/>
    </xf>
    <xf numFmtId="0" fontId="7" fillId="6" borderId="10" xfId="0" applyFont="1" applyFill="1" applyBorder="1" applyAlignment="1" applyProtection="1">
      <alignment horizontal="center"/>
      <protection hidden="1"/>
    </xf>
    <xf numFmtId="0" fontId="7" fillId="6" borderId="11" xfId="0" applyFont="1" applyFill="1" applyBorder="1" applyAlignment="1" applyProtection="1">
      <alignment horizontal="center"/>
      <protection hidden="1"/>
    </xf>
    <xf numFmtId="0" fontId="7" fillId="6" borderId="12" xfId="0" applyFont="1" applyFill="1" applyBorder="1" applyAlignment="1" applyProtection="1">
      <alignment horizontal="center"/>
      <protection hidden="1"/>
    </xf>
    <xf numFmtId="0" fontId="8" fillId="6" borderId="18" xfId="0" applyFont="1" applyFill="1" applyBorder="1" applyAlignment="1" applyProtection="1">
      <alignment horizontal="center"/>
      <protection hidden="1"/>
    </xf>
    <xf numFmtId="0" fontId="8" fillId="6" borderId="13" xfId="0" applyFont="1" applyFill="1" applyBorder="1" applyAlignment="1" applyProtection="1">
      <alignment horizontal="center"/>
      <protection hidden="1"/>
    </xf>
    <xf numFmtId="0" fontId="8" fillId="6" borderId="14" xfId="0" applyFont="1" applyFill="1" applyBorder="1" applyAlignment="1" applyProtection="1">
      <alignment horizontal="center"/>
      <protection hidden="1"/>
    </xf>
    <xf numFmtId="9" fontId="0" fillId="0" borderId="15" xfId="1" applyFont="1" applyBorder="1" applyAlignment="1" applyProtection="1">
      <alignment horizontal="left" vertical="center"/>
      <protection locked="0"/>
    </xf>
    <xf numFmtId="9" fontId="0" fillId="0" borderId="16" xfId="1" applyFont="1" applyBorder="1" applyAlignment="1" applyProtection="1">
      <alignment horizontal="left" vertical="center"/>
      <protection locked="0"/>
    </xf>
    <xf numFmtId="166" fontId="2" fillId="3" borderId="6" xfId="0" applyNumberFormat="1" applyFont="1" applyFill="1" applyBorder="1" applyAlignment="1" applyProtection="1">
      <alignment horizontal="center"/>
      <protection hidden="1"/>
    </xf>
    <xf numFmtId="0" fontId="2" fillId="2" borderId="1" xfId="0" applyFont="1" applyFill="1" applyBorder="1" applyAlignment="1" applyProtection="1">
      <alignment horizontal="right"/>
      <protection hidden="1"/>
    </xf>
    <xf numFmtId="0" fontId="0" fillId="2" borderId="0" xfId="0" quotePrefix="1" applyFill="1" applyAlignment="1" applyProtection="1">
      <alignment horizontal="center"/>
      <protection hidden="1"/>
    </xf>
    <xf numFmtId="0" fontId="0" fillId="2" borderId="2" xfId="0" quotePrefix="1" applyFill="1" applyBorder="1" applyAlignment="1" applyProtection="1">
      <alignment horizontal="center"/>
      <protection hidden="1"/>
    </xf>
    <xf numFmtId="0" fontId="2" fillId="2" borderId="6" xfId="0" applyFont="1" applyFill="1" applyBorder="1" applyAlignment="1" applyProtection="1">
      <alignment horizontal="center" vertical="center"/>
      <protection locked="0"/>
    </xf>
    <xf numFmtId="166" fontId="0" fillId="2" borderId="6" xfId="0" applyNumberFormat="1" applyFill="1" applyBorder="1" applyAlignment="1" applyProtection="1">
      <alignment horizontal="center"/>
      <protection locked="0"/>
    </xf>
    <xf numFmtId="0" fontId="12" fillId="2" borderId="1" xfId="0" quotePrefix="1" applyFont="1" applyFill="1" applyBorder="1" applyAlignment="1" applyProtection="1">
      <alignment horizontal="center" wrapText="1"/>
      <protection hidden="1"/>
    </xf>
    <xf numFmtId="0" fontId="12" fillId="2" borderId="0" xfId="0" quotePrefix="1" applyFont="1" applyFill="1" applyAlignment="1" applyProtection="1">
      <alignment horizontal="center" wrapText="1"/>
      <protection hidden="1"/>
    </xf>
    <xf numFmtId="0" fontId="12" fillId="2" borderId="2" xfId="0" quotePrefix="1" applyFont="1" applyFill="1" applyBorder="1" applyAlignment="1" applyProtection="1">
      <alignment horizontal="center" wrapText="1"/>
      <protection hidden="1"/>
    </xf>
    <xf numFmtId="164" fontId="0" fillId="2" borderId="6" xfId="2" applyNumberFormat="1" applyFont="1" applyFill="1" applyBorder="1" applyAlignment="1" applyProtection="1">
      <alignment horizontal="right"/>
      <protection locked="0"/>
    </xf>
    <xf numFmtId="0" fontId="9" fillId="2" borderId="1" xfId="0" applyFont="1" applyFill="1" applyBorder="1" applyAlignment="1" applyProtection="1">
      <alignment horizontal="left" wrapText="1"/>
      <protection hidden="1"/>
    </xf>
    <xf numFmtId="0" fontId="9" fillId="2" borderId="0" xfId="0" applyFont="1" applyFill="1" applyAlignment="1" applyProtection="1">
      <alignment horizontal="left" wrapText="1"/>
      <protection hidden="1"/>
    </xf>
    <xf numFmtId="0" fontId="9" fillId="2" borderId="2" xfId="0" applyFont="1" applyFill="1" applyBorder="1" applyAlignment="1" applyProtection="1">
      <alignment horizontal="left" wrapText="1"/>
      <protection hidden="1"/>
    </xf>
    <xf numFmtId="0" fontId="10" fillId="2" borderId="1" xfId="0" applyFont="1" applyFill="1" applyBorder="1" applyAlignment="1" applyProtection="1">
      <alignment horizontal="center" wrapText="1"/>
      <protection hidden="1"/>
    </xf>
    <xf numFmtId="0" fontId="10" fillId="2" borderId="0" xfId="0" applyFont="1" applyFill="1" applyAlignment="1" applyProtection="1">
      <alignment horizontal="center" wrapText="1"/>
      <protection hidden="1"/>
    </xf>
    <xf numFmtId="0" fontId="10" fillId="2" borderId="2" xfId="0" applyFont="1" applyFill="1" applyBorder="1" applyAlignment="1" applyProtection="1">
      <alignment horizontal="center" wrapText="1"/>
      <protection hidden="1"/>
    </xf>
    <xf numFmtId="166" fontId="0" fillId="2" borderId="0" xfId="0" applyNumberFormat="1" applyFill="1" applyAlignment="1" applyProtection="1">
      <alignment horizontal="right"/>
      <protection hidden="1"/>
    </xf>
    <xf numFmtId="0" fontId="12" fillId="2" borderId="1" xfId="0" applyFont="1" applyFill="1" applyBorder="1" applyAlignment="1" applyProtection="1">
      <alignment horizontal="center"/>
      <protection hidden="1"/>
    </xf>
    <xf numFmtId="0" fontId="12" fillId="2" borderId="0" xfId="0" applyFont="1" applyFill="1" applyAlignment="1" applyProtection="1">
      <alignment horizontal="center"/>
      <protection hidden="1"/>
    </xf>
    <xf numFmtId="0" fontId="12" fillId="2" borderId="2" xfId="0" applyFont="1" applyFill="1" applyBorder="1" applyAlignment="1" applyProtection="1">
      <alignment horizontal="center"/>
      <protection hidden="1"/>
    </xf>
    <xf numFmtId="166" fontId="2" fillId="3" borderId="19" xfId="0" applyNumberFormat="1" applyFont="1" applyFill="1" applyBorder="1" applyAlignment="1" applyProtection="1">
      <alignment horizontal="center" vertical="center"/>
      <protection hidden="1"/>
    </xf>
    <xf numFmtId="166" fontId="2" fillId="3" borderId="21" xfId="0" applyNumberFormat="1" applyFont="1" applyFill="1" applyBorder="1" applyAlignment="1" applyProtection="1">
      <alignment horizontal="center" vertical="center"/>
      <protection hidden="1"/>
    </xf>
    <xf numFmtId="0" fontId="10" fillId="2" borderId="1" xfId="0" applyFont="1" applyFill="1" applyBorder="1" applyAlignment="1" applyProtection="1">
      <alignment horizontal="center"/>
      <protection hidden="1"/>
    </xf>
    <xf numFmtId="0" fontId="13" fillId="2" borderId="0" xfId="0" applyFont="1" applyFill="1" applyAlignment="1" applyProtection="1">
      <alignment horizontal="center"/>
      <protection hidden="1"/>
    </xf>
    <xf numFmtId="0" fontId="13" fillId="2" borderId="2" xfId="0" applyFont="1" applyFill="1" applyBorder="1" applyAlignment="1" applyProtection="1">
      <alignment horizontal="center"/>
      <protection hidden="1"/>
    </xf>
    <xf numFmtId="0" fontId="11" fillId="2" borderId="0" xfId="0" applyFont="1" applyFill="1" applyAlignment="1" applyProtection="1">
      <alignment horizontal="center" vertical="center"/>
      <protection hidden="1"/>
    </xf>
    <xf numFmtId="0" fontId="11" fillId="2" borderId="2" xfId="0" applyFont="1" applyFill="1" applyBorder="1" applyAlignment="1" applyProtection="1">
      <alignment horizontal="center" vertical="center"/>
      <protection hidden="1"/>
    </xf>
    <xf numFmtId="0" fontId="8" fillId="6" borderId="1" xfId="0" applyFont="1" applyFill="1" applyBorder="1" applyAlignment="1" applyProtection="1">
      <alignment horizontal="center" vertical="center"/>
      <protection hidden="1"/>
    </xf>
    <xf numFmtId="0" fontId="8" fillId="6" borderId="0" xfId="0" applyFont="1" applyFill="1" applyAlignment="1" applyProtection="1">
      <alignment horizontal="center" vertical="center"/>
      <protection hidden="1"/>
    </xf>
    <xf numFmtId="166" fontId="0" fillId="3" borderId="6" xfId="0" applyNumberFormat="1" applyFill="1" applyBorder="1" applyAlignment="1" applyProtection="1">
      <alignment horizontal="right"/>
      <protection hidden="1"/>
    </xf>
    <xf numFmtId="0" fontId="0" fillId="2" borderId="3" xfId="0" applyFill="1" applyBorder="1" applyAlignment="1" applyProtection="1">
      <alignment horizontal="center"/>
      <protection hidden="1"/>
    </xf>
    <xf numFmtId="0" fontId="0" fillId="3" borderId="6" xfId="0" applyFill="1" applyBorder="1" applyAlignment="1" applyProtection="1">
      <alignment horizontal="right"/>
      <protection hidden="1"/>
    </xf>
    <xf numFmtId="166" fontId="2" fillId="3" borderId="19" xfId="0" applyNumberFormat="1" applyFont="1" applyFill="1" applyBorder="1" applyAlignment="1" applyProtection="1">
      <alignment horizontal="center"/>
      <protection hidden="1"/>
    </xf>
    <xf numFmtId="166" fontId="2" fillId="3" borderId="20" xfId="0" applyNumberFormat="1" applyFont="1" applyFill="1" applyBorder="1" applyAlignment="1" applyProtection="1">
      <alignment horizontal="center"/>
      <protection hidden="1"/>
    </xf>
    <xf numFmtId="166" fontId="2" fillId="3" borderId="21" xfId="0" applyNumberFormat="1" applyFont="1" applyFill="1" applyBorder="1" applyAlignment="1" applyProtection="1">
      <alignment horizontal="center"/>
      <protection hidden="1"/>
    </xf>
  </cellXfs>
  <cellStyles count="4">
    <cellStyle name="Currency" xfId="2" builtinId="4"/>
    <cellStyle name="Hyperlink" xfId="3" builtinId="8"/>
    <cellStyle name="Normal" xfId="0" builtinId="0"/>
    <cellStyle name="Percent" xfId="1" builtinId="5"/>
  </cellStyles>
  <dxfs count="2">
    <dxf>
      <font>
        <b/>
        <i val="0"/>
        <color rgb="FFFF0000"/>
      </font>
    </dxf>
    <dxf>
      <font>
        <b/>
        <i val="0"/>
        <color rgb="FFFF0000"/>
      </font>
    </dxf>
  </dxfs>
  <tableStyles count="0" defaultTableStyle="TableStyleMedium2" defaultPivotStyle="PivotStyleLight16"/>
  <colors>
    <mruColors>
      <color rgb="FFFFFFFF"/>
      <color rgb="FF091E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Structure" Target="richData/rdrichvaluestructur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 Target="richData/rdrichvalue.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0/relationships/richValueRel" Target="richData/richValueRel.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sheetMetadata" Target="metadata.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06/relationships/rdRichValueTypes" Target="richData/rdRichValueType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FAF55-7798-4BD4-AF36-5A8DF695B884}">
  <sheetPr codeName="Sheet1"/>
  <dimension ref="A1:ADJ1799"/>
  <sheetViews>
    <sheetView tabSelected="1" zoomScaleNormal="100" workbookViewId="0">
      <selection activeCell="W23" sqref="W23"/>
    </sheetView>
  </sheetViews>
  <sheetFormatPr defaultColWidth="8.77734375" defaultRowHeight="14.4" x14ac:dyDescent="0.3"/>
  <cols>
    <col min="1" max="1" width="8.21875" style="79" customWidth="1"/>
    <col min="2" max="3" width="5.77734375" style="26" customWidth="1"/>
    <col min="4" max="14" width="5.77734375" style="79" customWidth="1"/>
    <col min="15" max="790" width="8.77734375" style="79"/>
    <col min="791" max="16384" width="8.77734375" style="26"/>
  </cols>
  <sheetData>
    <row r="1" spans="2:14" s="79" customFormat="1" x14ac:dyDescent="0.3"/>
    <row r="2" spans="2:14" s="79" customFormat="1" ht="11.55" customHeight="1" x14ac:dyDescent="0.3"/>
    <row r="3" spans="2:14" s="79" customFormat="1" ht="11.55" customHeight="1" x14ac:dyDescent="0.3">
      <c r="B3" s="152" t="e" vm="1">
        <v>#VALUE!</v>
      </c>
      <c r="C3" s="152"/>
      <c r="D3" s="152"/>
      <c r="E3" s="152"/>
      <c r="F3" s="152"/>
      <c r="G3" s="152"/>
      <c r="H3" s="152"/>
      <c r="I3" s="152"/>
      <c r="J3" s="152"/>
      <c r="K3" s="152"/>
      <c r="L3" s="152"/>
      <c r="M3" s="152"/>
      <c r="N3" s="152"/>
    </row>
    <row r="4" spans="2:14" s="79" customFormat="1" ht="11.55" customHeight="1" x14ac:dyDescent="0.3">
      <c r="B4" s="152"/>
      <c r="C4" s="152"/>
      <c r="D4" s="152"/>
      <c r="E4" s="152"/>
      <c r="F4" s="152"/>
      <c r="G4" s="152"/>
      <c r="H4" s="152"/>
      <c r="I4" s="152"/>
      <c r="J4" s="152"/>
      <c r="K4" s="152"/>
      <c r="L4" s="152"/>
      <c r="M4" s="152"/>
      <c r="N4" s="152"/>
    </row>
    <row r="5" spans="2:14" s="79" customFormat="1" ht="11.55" customHeight="1" x14ac:dyDescent="0.3">
      <c r="B5" s="152"/>
      <c r="C5" s="152"/>
      <c r="D5" s="152"/>
      <c r="E5" s="152"/>
      <c r="F5" s="152"/>
      <c r="G5" s="152"/>
      <c r="H5" s="152"/>
      <c r="I5" s="152"/>
      <c r="J5" s="152"/>
      <c r="K5" s="152"/>
      <c r="L5" s="152"/>
      <c r="M5" s="152"/>
      <c r="N5" s="152"/>
    </row>
    <row r="6" spans="2:14" s="79" customFormat="1" ht="11.55" customHeight="1" x14ac:dyDescent="0.3">
      <c r="B6" s="152"/>
      <c r="C6" s="152"/>
      <c r="D6" s="152"/>
      <c r="E6" s="152"/>
      <c r="F6" s="152"/>
      <c r="G6" s="152"/>
      <c r="H6" s="152"/>
      <c r="I6" s="152"/>
      <c r="J6" s="152"/>
      <c r="K6" s="152"/>
      <c r="L6" s="152"/>
      <c r="M6" s="152"/>
      <c r="N6" s="152"/>
    </row>
    <row r="7" spans="2:14" s="79" customFormat="1" ht="11.55" customHeight="1" x14ac:dyDescent="0.3">
      <c r="B7" s="152"/>
      <c r="C7" s="152"/>
      <c r="D7" s="152"/>
      <c r="E7" s="152"/>
      <c r="F7" s="152"/>
      <c r="G7" s="152"/>
      <c r="H7" s="152"/>
      <c r="I7" s="152"/>
      <c r="J7" s="152"/>
      <c r="K7" s="152"/>
      <c r="L7" s="152"/>
      <c r="M7" s="152"/>
      <c r="N7" s="152"/>
    </row>
    <row r="8" spans="2:14" s="79" customFormat="1" ht="11.55" customHeight="1" x14ac:dyDescent="0.3">
      <c r="B8" s="152"/>
      <c r="C8" s="152"/>
      <c r="D8" s="152"/>
      <c r="E8" s="152"/>
      <c r="F8" s="152"/>
      <c r="G8" s="152"/>
      <c r="H8" s="152"/>
      <c r="I8" s="152"/>
      <c r="J8" s="152"/>
      <c r="K8" s="152"/>
      <c r="L8" s="152"/>
      <c r="M8" s="152"/>
      <c r="N8" s="152"/>
    </row>
    <row r="9" spans="2:14" s="79" customFormat="1" ht="11.55" customHeight="1" x14ac:dyDescent="0.3">
      <c r="B9" s="152"/>
      <c r="C9" s="152"/>
      <c r="D9" s="152"/>
      <c r="E9" s="152"/>
      <c r="F9" s="152"/>
      <c r="G9" s="152"/>
      <c r="H9" s="152"/>
      <c r="I9" s="152"/>
      <c r="J9" s="152"/>
      <c r="K9" s="152"/>
      <c r="L9" s="152"/>
      <c r="M9" s="152"/>
      <c r="N9" s="152"/>
    </row>
    <row r="10" spans="2:14" s="79" customFormat="1" ht="11.55" customHeight="1" thickBot="1" x14ac:dyDescent="0.35"/>
    <row r="11" spans="2:14" ht="40.049999999999997" customHeight="1" x14ac:dyDescent="0.3">
      <c r="B11" s="149" t="s">
        <v>0</v>
      </c>
      <c r="C11" s="150"/>
      <c r="D11" s="150"/>
      <c r="E11" s="150"/>
      <c r="F11" s="150"/>
      <c r="G11" s="150"/>
      <c r="H11" s="150"/>
      <c r="I11" s="150"/>
      <c r="J11" s="150"/>
      <c r="K11" s="150"/>
      <c r="L11" s="150"/>
      <c r="M11" s="150"/>
      <c r="N11" s="151"/>
    </row>
    <row r="12" spans="2:14" x14ac:dyDescent="0.3">
      <c r="B12" s="153"/>
      <c r="C12" s="154"/>
      <c r="D12" s="154"/>
      <c r="E12" s="154"/>
      <c r="F12" s="154"/>
      <c r="G12" s="154"/>
      <c r="H12" s="154"/>
      <c r="I12" s="154"/>
      <c r="J12" s="154"/>
      <c r="K12" s="154"/>
      <c r="L12" s="154"/>
      <c r="M12" s="154"/>
      <c r="N12" s="155"/>
    </row>
    <row r="13" spans="2:14" x14ac:dyDescent="0.3">
      <c r="B13" s="141" t="s">
        <v>1</v>
      </c>
      <c r="C13" s="79"/>
      <c r="D13" s="142"/>
      <c r="E13" s="142"/>
      <c r="F13" s="142"/>
      <c r="G13" s="142"/>
      <c r="H13" s="142"/>
      <c r="I13" s="142"/>
      <c r="J13" s="142"/>
      <c r="K13" s="142"/>
      <c r="N13" s="130"/>
    </row>
    <row r="14" spans="2:14" x14ac:dyDescent="0.3">
      <c r="B14" s="141" t="s">
        <v>2</v>
      </c>
      <c r="C14" s="142"/>
      <c r="D14" s="142"/>
      <c r="E14" s="142"/>
      <c r="F14" s="142"/>
      <c r="G14" s="142"/>
      <c r="H14" s="142"/>
      <c r="I14" s="142"/>
      <c r="J14" s="142"/>
      <c r="K14" s="142"/>
      <c r="N14" s="130"/>
    </row>
    <row r="15" spans="2:14" x14ac:dyDescent="0.3">
      <c r="B15" s="141" t="s">
        <v>3</v>
      </c>
      <c r="C15" s="142"/>
      <c r="D15" s="142"/>
      <c r="E15" s="142"/>
      <c r="F15" s="142"/>
      <c r="G15" s="142"/>
      <c r="H15" s="142"/>
      <c r="I15" s="142"/>
      <c r="J15" s="142"/>
      <c r="K15" s="142"/>
      <c r="N15" s="130"/>
    </row>
    <row r="16" spans="2:14" x14ac:dyDescent="0.3">
      <c r="B16" s="141" t="s">
        <v>4</v>
      </c>
      <c r="C16" s="142"/>
      <c r="D16" s="142"/>
      <c r="E16" s="142"/>
      <c r="F16" s="142"/>
      <c r="G16" s="142"/>
      <c r="H16" s="142"/>
      <c r="I16" s="142"/>
      <c r="J16" s="142"/>
      <c r="K16" s="142"/>
      <c r="N16" s="130"/>
    </row>
    <row r="17" spans="2:14" x14ac:dyDescent="0.3">
      <c r="B17" s="141" t="s">
        <v>5</v>
      </c>
      <c r="C17" s="142"/>
      <c r="D17" s="142"/>
      <c r="E17" s="142"/>
      <c r="F17" s="142"/>
      <c r="G17" s="142"/>
      <c r="H17" s="142"/>
      <c r="I17" s="142"/>
      <c r="J17" s="142"/>
      <c r="K17" s="142"/>
      <c r="N17" s="130"/>
    </row>
    <row r="18" spans="2:14" x14ac:dyDescent="0.3">
      <c r="B18" s="141" t="s">
        <v>6</v>
      </c>
      <c r="C18" s="142"/>
      <c r="D18" s="142"/>
      <c r="E18" s="142"/>
      <c r="F18" s="142"/>
      <c r="G18" s="142"/>
      <c r="H18" s="142"/>
      <c r="I18" s="142"/>
      <c r="J18" s="142"/>
      <c r="K18" s="142"/>
      <c r="N18" s="130"/>
    </row>
    <row r="19" spans="2:14" ht="15" thickBot="1" x14ac:dyDescent="0.35">
      <c r="B19" s="143"/>
      <c r="C19" s="144"/>
      <c r="D19" s="144"/>
      <c r="E19" s="144"/>
      <c r="F19" s="144"/>
      <c r="G19" s="144"/>
      <c r="H19" s="144"/>
      <c r="I19" s="144"/>
      <c r="J19" s="144"/>
      <c r="K19" s="144"/>
      <c r="L19" s="144"/>
      <c r="M19" s="144"/>
      <c r="N19" s="145"/>
    </row>
    <row r="20" spans="2:14" s="79" customFormat="1" x14ac:dyDescent="0.3"/>
    <row r="21" spans="2:14" s="79" customFormat="1" ht="15" thickBot="1" x14ac:dyDescent="0.35"/>
    <row r="22" spans="2:14" ht="34.5" customHeight="1" x14ac:dyDescent="0.3">
      <c r="B22" s="149" t="s">
        <v>7</v>
      </c>
      <c r="C22" s="150"/>
      <c r="D22" s="150"/>
      <c r="E22" s="150"/>
      <c r="F22" s="150"/>
      <c r="G22" s="150"/>
      <c r="H22" s="150"/>
      <c r="I22" s="150"/>
      <c r="J22" s="150"/>
      <c r="K22" s="150"/>
      <c r="L22" s="150"/>
      <c r="M22" s="150"/>
      <c r="N22" s="151"/>
    </row>
    <row r="23" spans="2:14" ht="85.5" customHeight="1" thickBot="1" x14ac:dyDescent="0.35">
      <c r="B23" s="146" t="s">
        <v>178</v>
      </c>
      <c r="C23" s="147"/>
      <c r="D23" s="147"/>
      <c r="E23" s="147"/>
      <c r="F23" s="147"/>
      <c r="G23" s="147"/>
      <c r="H23" s="147"/>
      <c r="I23" s="147"/>
      <c r="J23" s="147"/>
      <c r="K23" s="147"/>
      <c r="L23" s="147"/>
      <c r="M23" s="147"/>
      <c r="N23" s="148"/>
    </row>
    <row r="24" spans="2:14" s="79" customFormat="1" x14ac:dyDescent="0.3"/>
    <row r="25" spans="2:14" s="79" customFormat="1" x14ac:dyDescent="0.3"/>
    <row r="26" spans="2:14" s="79" customFormat="1" x14ac:dyDescent="0.3"/>
    <row r="27" spans="2:14" s="79" customFormat="1" x14ac:dyDescent="0.3"/>
    <row r="28" spans="2:14" s="79" customFormat="1" x14ac:dyDescent="0.3"/>
    <row r="29" spans="2:14" s="79" customFormat="1" x14ac:dyDescent="0.3"/>
    <row r="30" spans="2:14" s="79" customFormat="1" x14ac:dyDescent="0.3"/>
    <row r="31" spans="2:14" s="79" customFormat="1" x14ac:dyDescent="0.3"/>
    <row r="32" spans="2:14" s="79" customFormat="1" x14ac:dyDescent="0.3"/>
    <row r="33" s="79" customFormat="1" x14ac:dyDescent="0.3"/>
    <row r="34" s="79" customFormat="1" x14ac:dyDescent="0.3"/>
    <row r="35" s="79" customFormat="1" x14ac:dyDescent="0.3"/>
    <row r="36" s="79" customFormat="1" x14ac:dyDescent="0.3"/>
    <row r="37" s="79" customFormat="1" x14ac:dyDescent="0.3"/>
    <row r="38" s="79" customFormat="1" x14ac:dyDescent="0.3"/>
    <row r="39" s="79" customFormat="1" x14ac:dyDescent="0.3"/>
    <row r="40" s="79" customFormat="1" x14ac:dyDescent="0.3"/>
    <row r="41" s="79" customFormat="1" x14ac:dyDescent="0.3"/>
    <row r="42" s="79" customFormat="1" x14ac:dyDescent="0.3"/>
    <row r="43" s="79" customFormat="1" x14ac:dyDescent="0.3"/>
    <row r="44" s="79" customFormat="1" x14ac:dyDescent="0.3"/>
    <row r="45" s="79" customFormat="1" x14ac:dyDescent="0.3"/>
    <row r="46" s="79" customFormat="1" x14ac:dyDescent="0.3"/>
    <row r="47" s="79" customFormat="1" x14ac:dyDescent="0.3"/>
    <row r="48" s="79" customFormat="1" x14ac:dyDescent="0.3"/>
    <row r="49" s="79" customFormat="1" x14ac:dyDescent="0.3"/>
    <row r="50" s="79" customFormat="1" x14ac:dyDescent="0.3"/>
    <row r="51" s="79" customFormat="1" x14ac:dyDescent="0.3"/>
    <row r="52" s="79" customFormat="1" x14ac:dyDescent="0.3"/>
    <row r="53" s="79" customFormat="1" x14ac:dyDescent="0.3"/>
    <row r="54" s="79" customFormat="1" x14ac:dyDescent="0.3"/>
    <row r="55" s="79" customFormat="1" x14ac:dyDescent="0.3"/>
    <row r="56" s="79" customFormat="1" x14ac:dyDescent="0.3"/>
    <row r="57" s="79" customFormat="1" x14ac:dyDescent="0.3"/>
    <row r="58" s="79" customFormat="1" x14ac:dyDescent="0.3"/>
    <row r="59" s="79" customFormat="1" x14ac:dyDescent="0.3"/>
    <row r="60" s="79" customFormat="1" x14ac:dyDescent="0.3"/>
    <row r="61" s="79" customFormat="1" x14ac:dyDescent="0.3"/>
    <row r="62" s="79" customFormat="1" x14ac:dyDescent="0.3"/>
    <row r="63" s="79" customFormat="1" x14ac:dyDescent="0.3"/>
    <row r="64" s="79" customFormat="1" x14ac:dyDescent="0.3"/>
    <row r="65" s="79" customFormat="1" x14ac:dyDescent="0.3"/>
    <row r="66" s="79" customFormat="1" x14ac:dyDescent="0.3"/>
    <row r="67" s="79" customFormat="1" x14ac:dyDescent="0.3"/>
    <row r="68" s="79" customFormat="1" x14ac:dyDescent="0.3"/>
    <row r="69" s="79" customFormat="1" x14ac:dyDescent="0.3"/>
    <row r="70" s="79" customFormat="1" x14ac:dyDescent="0.3"/>
    <row r="71" s="79" customFormat="1" x14ac:dyDescent="0.3"/>
    <row r="72" s="79" customFormat="1" x14ac:dyDescent="0.3"/>
    <row r="73" s="79" customFormat="1" x14ac:dyDescent="0.3"/>
    <row r="74" s="79" customFormat="1" x14ac:dyDescent="0.3"/>
    <row r="75" s="79" customFormat="1" x14ac:dyDescent="0.3"/>
    <row r="76" s="79" customFormat="1" x14ac:dyDescent="0.3"/>
    <row r="77" s="79" customFormat="1" x14ac:dyDescent="0.3"/>
    <row r="78" s="79" customFormat="1" x14ac:dyDescent="0.3"/>
    <row r="79" s="79" customFormat="1" x14ac:dyDescent="0.3"/>
    <row r="80" s="79" customFormat="1" x14ac:dyDescent="0.3"/>
    <row r="81" s="79" customFormat="1" x14ac:dyDescent="0.3"/>
    <row r="82" s="79" customFormat="1" x14ac:dyDescent="0.3"/>
    <row r="83" s="79" customFormat="1" x14ac:dyDescent="0.3"/>
    <row r="84" s="79" customFormat="1" x14ac:dyDescent="0.3"/>
    <row r="85" s="79" customFormat="1" x14ac:dyDescent="0.3"/>
    <row r="86" s="79" customFormat="1" x14ac:dyDescent="0.3"/>
    <row r="87" s="79" customFormat="1" x14ac:dyDescent="0.3"/>
    <row r="88" s="79" customFormat="1" x14ac:dyDescent="0.3"/>
    <row r="89" s="79" customFormat="1" x14ac:dyDescent="0.3"/>
    <row r="90" s="79" customFormat="1" x14ac:dyDescent="0.3"/>
    <row r="91" s="79" customFormat="1" x14ac:dyDescent="0.3"/>
    <row r="92" s="79" customFormat="1" x14ac:dyDescent="0.3"/>
    <row r="93" s="79" customFormat="1" x14ac:dyDescent="0.3"/>
    <row r="94" s="79" customFormat="1" x14ac:dyDescent="0.3"/>
    <row r="95" s="79" customFormat="1" x14ac:dyDescent="0.3"/>
    <row r="96" s="79" customFormat="1" x14ac:dyDescent="0.3"/>
    <row r="97" s="79" customFormat="1" x14ac:dyDescent="0.3"/>
    <row r="98" s="79" customFormat="1" x14ac:dyDescent="0.3"/>
    <row r="99" s="79" customFormat="1" x14ac:dyDescent="0.3"/>
    <row r="100" s="79" customFormat="1" x14ac:dyDescent="0.3"/>
    <row r="101" s="79" customFormat="1" x14ac:dyDescent="0.3"/>
    <row r="102" s="79" customFormat="1" x14ac:dyDescent="0.3"/>
    <row r="103" s="79" customFormat="1" x14ac:dyDescent="0.3"/>
    <row r="104" s="79" customFormat="1" x14ac:dyDescent="0.3"/>
    <row r="105" s="79" customFormat="1" x14ac:dyDescent="0.3"/>
    <row r="106" s="79" customFormat="1" x14ac:dyDescent="0.3"/>
    <row r="107" s="79" customFormat="1" x14ac:dyDescent="0.3"/>
    <row r="108" s="79" customFormat="1" x14ac:dyDescent="0.3"/>
    <row r="109" s="79" customFormat="1" x14ac:dyDescent="0.3"/>
    <row r="110" s="79" customFormat="1" x14ac:dyDescent="0.3"/>
    <row r="111" s="79" customFormat="1" x14ac:dyDescent="0.3"/>
    <row r="112" s="79" customFormat="1" x14ac:dyDescent="0.3"/>
    <row r="113" s="79" customFormat="1" x14ac:dyDescent="0.3"/>
    <row r="114" s="79" customFormat="1" x14ac:dyDescent="0.3"/>
    <row r="115" s="79" customFormat="1" x14ac:dyDescent="0.3"/>
    <row r="116" s="79" customFormat="1" x14ac:dyDescent="0.3"/>
    <row r="117" s="79" customFormat="1" x14ac:dyDescent="0.3"/>
    <row r="118" s="79" customFormat="1" x14ac:dyDescent="0.3"/>
    <row r="119" s="79" customFormat="1" x14ac:dyDescent="0.3"/>
    <row r="120" s="79" customFormat="1" x14ac:dyDescent="0.3"/>
    <row r="121" s="79" customFormat="1" x14ac:dyDescent="0.3"/>
    <row r="122" s="79" customFormat="1" x14ac:dyDescent="0.3"/>
    <row r="123" s="79" customFormat="1" x14ac:dyDescent="0.3"/>
    <row r="124" s="79" customFormat="1" x14ac:dyDescent="0.3"/>
    <row r="125" s="79" customFormat="1" x14ac:dyDescent="0.3"/>
    <row r="126" s="79" customFormat="1" x14ac:dyDescent="0.3"/>
    <row r="127" s="79" customFormat="1" x14ac:dyDescent="0.3"/>
    <row r="128" s="79" customFormat="1" x14ac:dyDescent="0.3"/>
    <row r="129" s="79" customFormat="1" x14ac:dyDescent="0.3"/>
    <row r="130" s="79" customFormat="1" x14ac:dyDescent="0.3"/>
    <row r="131" s="79" customFormat="1" x14ac:dyDescent="0.3"/>
    <row r="132" s="79" customFormat="1" x14ac:dyDescent="0.3"/>
    <row r="133" s="79" customFormat="1" x14ac:dyDescent="0.3"/>
    <row r="134" s="79" customFormat="1" x14ac:dyDescent="0.3"/>
    <row r="135" s="79" customFormat="1" x14ac:dyDescent="0.3"/>
    <row r="136" s="79" customFormat="1" x14ac:dyDescent="0.3"/>
    <row r="137" s="79" customFormat="1" x14ac:dyDescent="0.3"/>
    <row r="138" s="79" customFormat="1" x14ac:dyDescent="0.3"/>
    <row r="139" s="79" customFormat="1" x14ac:dyDescent="0.3"/>
    <row r="140" s="79" customFormat="1" x14ac:dyDescent="0.3"/>
    <row r="141" s="79" customFormat="1" x14ac:dyDescent="0.3"/>
    <row r="142" s="79" customFormat="1" x14ac:dyDescent="0.3"/>
    <row r="143" s="79" customFormat="1" x14ac:dyDescent="0.3"/>
    <row r="144" s="79" customFormat="1" x14ac:dyDescent="0.3"/>
    <row r="145" s="79" customFormat="1" x14ac:dyDescent="0.3"/>
    <row r="146" s="79" customFormat="1" x14ac:dyDescent="0.3"/>
    <row r="147" s="79" customFormat="1" x14ac:dyDescent="0.3"/>
    <row r="148" s="79" customFormat="1" x14ac:dyDescent="0.3"/>
    <row r="149" s="79" customFormat="1" x14ac:dyDescent="0.3"/>
    <row r="150" s="79" customFormat="1" x14ac:dyDescent="0.3"/>
    <row r="151" s="79" customFormat="1" x14ac:dyDescent="0.3"/>
    <row r="152" s="79" customFormat="1" x14ac:dyDescent="0.3"/>
    <row r="153" s="79" customFormat="1" x14ac:dyDescent="0.3"/>
    <row r="154" s="79" customFormat="1" x14ac:dyDescent="0.3"/>
    <row r="155" s="79" customFormat="1" x14ac:dyDescent="0.3"/>
    <row r="156" s="79" customFormat="1" x14ac:dyDescent="0.3"/>
    <row r="157" s="79" customFormat="1" x14ac:dyDescent="0.3"/>
    <row r="158" s="79" customFormat="1" x14ac:dyDescent="0.3"/>
    <row r="159" s="79" customFormat="1" x14ac:dyDescent="0.3"/>
    <row r="160" s="79" customFormat="1" x14ac:dyDescent="0.3"/>
    <row r="161" s="79" customFormat="1" x14ac:dyDescent="0.3"/>
    <row r="162" s="79" customFormat="1" x14ac:dyDescent="0.3"/>
    <row r="163" s="79" customFormat="1" x14ac:dyDescent="0.3"/>
    <row r="164" s="79" customFormat="1" x14ac:dyDescent="0.3"/>
    <row r="165" s="79" customFormat="1" x14ac:dyDescent="0.3"/>
    <row r="166" s="79" customFormat="1" x14ac:dyDescent="0.3"/>
    <row r="167" s="79" customFormat="1" x14ac:dyDescent="0.3"/>
    <row r="168" s="79" customFormat="1" x14ac:dyDescent="0.3"/>
    <row r="169" s="79" customFormat="1" x14ac:dyDescent="0.3"/>
    <row r="170" s="79" customFormat="1" x14ac:dyDescent="0.3"/>
    <row r="171" s="79" customFormat="1" x14ac:dyDescent="0.3"/>
    <row r="172" s="79" customFormat="1" x14ac:dyDescent="0.3"/>
    <row r="173" s="79" customFormat="1" x14ac:dyDescent="0.3"/>
    <row r="174" s="79" customFormat="1" x14ac:dyDescent="0.3"/>
    <row r="175" s="79" customFormat="1" x14ac:dyDescent="0.3"/>
    <row r="176" s="79" customFormat="1" x14ac:dyDescent="0.3"/>
    <row r="177" s="79" customFormat="1" x14ac:dyDescent="0.3"/>
    <row r="178" s="79" customFormat="1" x14ac:dyDescent="0.3"/>
    <row r="179" s="79" customFormat="1" x14ac:dyDescent="0.3"/>
    <row r="180" s="79" customFormat="1" x14ac:dyDescent="0.3"/>
    <row r="181" s="79" customFormat="1" x14ac:dyDescent="0.3"/>
    <row r="182" s="79" customFormat="1" x14ac:dyDescent="0.3"/>
    <row r="183" s="79" customFormat="1" x14ac:dyDescent="0.3"/>
    <row r="184" s="79" customFormat="1" x14ac:dyDescent="0.3"/>
    <row r="185" s="79" customFormat="1" x14ac:dyDescent="0.3"/>
    <row r="186" s="79" customFormat="1" x14ac:dyDescent="0.3"/>
    <row r="187" s="79" customFormat="1" x14ac:dyDescent="0.3"/>
    <row r="188" s="79" customFormat="1" x14ac:dyDescent="0.3"/>
    <row r="189" s="79" customFormat="1" x14ac:dyDescent="0.3"/>
    <row r="190" s="79" customFormat="1" x14ac:dyDescent="0.3"/>
    <row r="191" s="79" customFormat="1" x14ac:dyDescent="0.3"/>
    <row r="192" s="79" customFormat="1" x14ac:dyDescent="0.3"/>
    <row r="193" s="79" customFormat="1" x14ac:dyDescent="0.3"/>
    <row r="194" s="79" customFormat="1" x14ac:dyDescent="0.3"/>
    <row r="195" s="79" customFormat="1" x14ac:dyDescent="0.3"/>
    <row r="196" s="79" customFormat="1" x14ac:dyDescent="0.3"/>
    <row r="197" s="79" customFormat="1" x14ac:dyDescent="0.3"/>
    <row r="198" s="79" customFormat="1" x14ac:dyDescent="0.3"/>
    <row r="199" s="79" customFormat="1" x14ac:dyDescent="0.3"/>
    <row r="200" s="79" customFormat="1" x14ac:dyDescent="0.3"/>
    <row r="201" s="79" customFormat="1" x14ac:dyDescent="0.3"/>
    <row r="202" s="79" customFormat="1" x14ac:dyDescent="0.3"/>
    <row r="203" s="79" customFormat="1" x14ac:dyDescent="0.3"/>
    <row r="204" s="79" customFormat="1" x14ac:dyDescent="0.3"/>
    <row r="205" s="79" customFormat="1" x14ac:dyDescent="0.3"/>
    <row r="206" s="79" customFormat="1" x14ac:dyDescent="0.3"/>
    <row r="207" s="79" customFormat="1" x14ac:dyDescent="0.3"/>
    <row r="208" s="79" customFormat="1" x14ac:dyDescent="0.3"/>
    <row r="209" s="79" customFormat="1" x14ac:dyDescent="0.3"/>
    <row r="210" s="79" customFormat="1" x14ac:dyDescent="0.3"/>
    <row r="211" s="79" customFormat="1" x14ac:dyDescent="0.3"/>
    <row r="212" s="79" customFormat="1" x14ac:dyDescent="0.3"/>
    <row r="213" s="79" customFormat="1" x14ac:dyDescent="0.3"/>
    <row r="214" s="79" customFormat="1" x14ac:dyDescent="0.3"/>
    <row r="215" s="79" customFormat="1" x14ac:dyDescent="0.3"/>
    <row r="216" s="79" customFormat="1" x14ac:dyDescent="0.3"/>
    <row r="217" s="79" customFormat="1" x14ac:dyDescent="0.3"/>
    <row r="218" s="79" customFormat="1" x14ac:dyDescent="0.3"/>
    <row r="219" s="79" customFormat="1" x14ac:dyDescent="0.3"/>
    <row r="220" s="79" customFormat="1" x14ac:dyDescent="0.3"/>
    <row r="221" s="79" customFormat="1" x14ac:dyDescent="0.3"/>
    <row r="222" s="79" customFormat="1" x14ac:dyDescent="0.3"/>
    <row r="223" s="79" customFormat="1" x14ac:dyDescent="0.3"/>
    <row r="224" s="79" customFormat="1" x14ac:dyDescent="0.3"/>
    <row r="225" s="79" customFormat="1" x14ac:dyDescent="0.3"/>
    <row r="226" s="79" customFormat="1" x14ac:dyDescent="0.3"/>
    <row r="227" s="79" customFormat="1" x14ac:dyDescent="0.3"/>
    <row r="228" s="79" customFormat="1" x14ac:dyDescent="0.3"/>
    <row r="229" s="79" customFormat="1" x14ac:dyDescent="0.3"/>
    <row r="230" s="79" customFormat="1" x14ac:dyDescent="0.3"/>
    <row r="231" s="79" customFormat="1" x14ac:dyDescent="0.3"/>
    <row r="232" s="79" customFormat="1" x14ac:dyDescent="0.3"/>
    <row r="233" s="79" customFormat="1" x14ac:dyDescent="0.3"/>
    <row r="234" s="79" customFormat="1" x14ac:dyDescent="0.3"/>
    <row r="235" s="79" customFormat="1" x14ac:dyDescent="0.3"/>
    <row r="236" s="79" customFormat="1" x14ac:dyDescent="0.3"/>
    <row r="237" s="79" customFormat="1" x14ac:dyDescent="0.3"/>
    <row r="238" s="79" customFormat="1" x14ac:dyDescent="0.3"/>
    <row r="239" s="79" customFormat="1" x14ac:dyDescent="0.3"/>
    <row r="240" s="79" customFormat="1" x14ac:dyDescent="0.3"/>
    <row r="241" s="79" customFormat="1" x14ac:dyDescent="0.3"/>
    <row r="242" s="79" customFormat="1" x14ac:dyDescent="0.3"/>
    <row r="243" s="79" customFormat="1" x14ac:dyDescent="0.3"/>
    <row r="244" s="79" customFormat="1" x14ac:dyDescent="0.3"/>
    <row r="245" s="79" customFormat="1" x14ac:dyDescent="0.3"/>
    <row r="246" s="79" customFormat="1" x14ac:dyDescent="0.3"/>
    <row r="247" s="79" customFormat="1" x14ac:dyDescent="0.3"/>
    <row r="248" s="79" customFormat="1" x14ac:dyDescent="0.3"/>
    <row r="249" s="79" customFormat="1" x14ac:dyDescent="0.3"/>
    <row r="250" s="79" customFormat="1" x14ac:dyDescent="0.3"/>
    <row r="251" s="79" customFormat="1" x14ac:dyDescent="0.3"/>
    <row r="252" s="79" customFormat="1" x14ac:dyDescent="0.3"/>
    <row r="253" s="79" customFormat="1" x14ac:dyDescent="0.3"/>
    <row r="254" s="79" customFormat="1" x14ac:dyDescent="0.3"/>
    <row r="255" s="79" customFormat="1" x14ac:dyDescent="0.3"/>
    <row r="256" s="79" customFormat="1" x14ac:dyDescent="0.3"/>
    <row r="257" s="79" customFormat="1" x14ac:dyDescent="0.3"/>
    <row r="258" s="79" customFormat="1" x14ac:dyDescent="0.3"/>
    <row r="259" s="79" customFormat="1" x14ac:dyDescent="0.3"/>
    <row r="260" s="79" customFormat="1" x14ac:dyDescent="0.3"/>
    <row r="261" s="79" customFormat="1" x14ac:dyDescent="0.3"/>
    <row r="262" s="79" customFormat="1" x14ac:dyDescent="0.3"/>
    <row r="263" s="79" customFormat="1" x14ac:dyDescent="0.3"/>
    <row r="264" s="79" customFormat="1" x14ac:dyDescent="0.3"/>
    <row r="265" s="79" customFormat="1" x14ac:dyDescent="0.3"/>
    <row r="266" s="79" customFormat="1" x14ac:dyDescent="0.3"/>
    <row r="267" s="79" customFormat="1" x14ac:dyDescent="0.3"/>
    <row r="268" s="79" customFormat="1" x14ac:dyDescent="0.3"/>
    <row r="269" s="79" customFormat="1" x14ac:dyDescent="0.3"/>
    <row r="270" s="79" customFormat="1" x14ac:dyDescent="0.3"/>
    <row r="271" s="79" customFormat="1" x14ac:dyDescent="0.3"/>
    <row r="272" s="79" customFormat="1" x14ac:dyDescent="0.3"/>
    <row r="273" s="79" customFormat="1" x14ac:dyDescent="0.3"/>
    <row r="274" s="79" customFormat="1" x14ac:dyDescent="0.3"/>
    <row r="275" s="79" customFormat="1" x14ac:dyDescent="0.3"/>
    <row r="276" s="79" customFormat="1" x14ac:dyDescent="0.3"/>
    <row r="277" s="79" customFormat="1" x14ac:dyDescent="0.3"/>
    <row r="278" s="79" customFormat="1" x14ac:dyDescent="0.3"/>
    <row r="279" s="79" customFormat="1" x14ac:dyDescent="0.3"/>
    <row r="280" s="79" customFormat="1" x14ac:dyDescent="0.3"/>
    <row r="281" s="79" customFormat="1" x14ac:dyDescent="0.3"/>
    <row r="282" s="79" customFormat="1" x14ac:dyDescent="0.3"/>
    <row r="283" s="79" customFormat="1" x14ac:dyDescent="0.3"/>
    <row r="284" s="79" customFormat="1" x14ac:dyDescent="0.3"/>
    <row r="285" s="79" customFormat="1" x14ac:dyDescent="0.3"/>
    <row r="286" s="79" customFormat="1" x14ac:dyDescent="0.3"/>
    <row r="287" s="79" customFormat="1" x14ac:dyDescent="0.3"/>
    <row r="288" s="79" customFormat="1" x14ac:dyDescent="0.3"/>
    <row r="289" s="79" customFormat="1" x14ac:dyDescent="0.3"/>
    <row r="290" s="79" customFormat="1" x14ac:dyDescent="0.3"/>
    <row r="291" s="79" customFormat="1" x14ac:dyDescent="0.3"/>
    <row r="292" s="79" customFormat="1" x14ac:dyDescent="0.3"/>
    <row r="293" s="79" customFormat="1" x14ac:dyDescent="0.3"/>
    <row r="294" s="79" customFormat="1" x14ac:dyDescent="0.3"/>
    <row r="295" s="79" customFormat="1" x14ac:dyDescent="0.3"/>
    <row r="296" s="79" customFormat="1" x14ac:dyDescent="0.3"/>
    <row r="297" s="79" customFormat="1" x14ac:dyDescent="0.3"/>
    <row r="298" s="79" customFormat="1" x14ac:dyDescent="0.3"/>
    <row r="299" s="79" customFormat="1" x14ac:dyDescent="0.3"/>
    <row r="300" s="79" customFormat="1" x14ac:dyDescent="0.3"/>
    <row r="301" s="79" customFormat="1" x14ac:dyDescent="0.3"/>
    <row r="302" s="79" customFormat="1" x14ac:dyDescent="0.3"/>
    <row r="303" s="79" customFormat="1" x14ac:dyDescent="0.3"/>
    <row r="304" s="79" customFormat="1" x14ac:dyDescent="0.3"/>
    <row r="305" s="79" customFormat="1" x14ac:dyDescent="0.3"/>
    <row r="306" s="79" customFormat="1" x14ac:dyDescent="0.3"/>
    <row r="307" s="79" customFormat="1" x14ac:dyDescent="0.3"/>
    <row r="308" s="79" customFormat="1" x14ac:dyDescent="0.3"/>
    <row r="309" s="79" customFormat="1" x14ac:dyDescent="0.3"/>
    <row r="310" s="79" customFormat="1" x14ac:dyDescent="0.3"/>
    <row r="311" s="79" customFormat="1" x14ac:dyDescent="0.3"/>
    <row r="312" s="79" customFormat="1" x14ac:dyDescent="0.3"/>
    <row r="313" s="79" customFormat="1" x14ac:dyDescent="0.3"/>
    <row r="314" s="79" customFormat="1" x14ac:dyDescent="0.3"/>
    <row r="315" s="79" customFormat="1" x14ac:dyDescent="0.3"/>
    <row r="316" s="79" customFormat="1" x14ac:dyDescent="0.3"/>
    <row r="317" s="79" customFormat="1" x14ac:dyDescent="0.3"/>
    <row r="318" s="79" customFormat="1" x14ac:dyDescent="0.3"/>
    <row r="319" s="79" customFormat="1" x14ac:dyDescent="0.3"/>
    <row r="320" s="79" customFormat="1" x14ac:dyDescent="0.3"/>
    <row r="321" s="79" customFormat="1" x14ac:dyDescent="0.3"/>
    <row r="322" s="79" customFormat="1" x14ac:dyDescent="0.3"/>
    <row r="323" s="79" customFormat="1" x14ac:dyDescent="0.3"/>
    <row r="324" s="79" customFormat="1" x14ac:dyDescent="0.3"/>
    <row r="325" s="79" customFormat="1" x14ac:dyDescent="0.3"/>
    <row r="326" s="79" customFormat="1" x14ac:dyDescent="0.3"/>
    <row r="327" s="79" customFormat="1" x14ac:dyDescent="0.3"/>
    <row r="328" s="79" customFormat="1" x14ac:dyDescent="0.3"/>
    <row r="329" s="79" customFormat="1" x14ac:dyDescent="0.3"/>
    <row r="330" s="79" customFormat="1" x14ac:dyDescent="0.3"/>
    <row r="331" s="79" customFormat="1" x14ac:dyDescent="0.3"/>
    <row r="332" s="79" customFormat="1" x14ac:dyDescent="0.3"/>
    <row r="333" s="79" customFormat="1" x14ac:dyDescent="0.3"/>
    <row r="334" s="79" customFormat="1" x14ac:dyDescent="0.3"/>
    <row r="335" s="79" customFormat="1" x14ac:dyDescent="0.3"/>
    <row r="336" s="79" customFormat="1" x14ac:dyDescent="0.3"/>
    <row r="337" s="79" customFormat="1" x14ac:dyDescent="0.3"/>
    <row r="338" s="79" customFormat="1" x14ac:dyDescent="0.3"/>
    <row r="339" s="79" customFormat="1" x14ac:dyDescent="0.3"/>
    <row r="340" s="79" customFormat="1" x14ac:dyDescent="0.3"/>
    <row r="341" s="79" customFormat="1" x14ac:dyDescent="0.3"/>
    <row r="342" s="79" customFormat="1" x14ac:dyDescent="0.3"/>
    <row r="343" s="79" customFormat="1" x14ac:dyDescent="0.3"/>
    <row r="344" s="79" customFormat="1" x14ac:dyDescent="0.3"/>
    <row r="345" s="79" customFormat="1" x14ac:dyDescent="0.3"/>
    <row r="346" s="79" customFormat="1" x14ac:dyDescent="0.3"/>
    <row r="347" s="79" customFormat="1" x14ac:dyDescent="0.3"/>
    <row r="348" s="79" customFormat="1" x14ac:dyDescent="0.3"/>
    <row r="349" s="79" customFormat="1" x14ac:dyDescent="0.3"/>
    <row r="350" s="79" customFormat="1" x14ac:dyDescent="0.3"/>
    <row r="351" s="79" customFormat="1" x14ac:dyDescent="0.3"/>
    <row r="352" s="79" customFormat="1" x14ac:dyDescent="0.3"/>
    <row r="353" s="79" customFormat="1" x14ac:dyDescent="0.3"/>
    <row r="354" s="79" customFormat="1" x14ac:dyDescent="0.3"/>
    <row r="355" s="79" customFormat="1" x14ac:dyDescent="0.3"/>
    <row r="356" s="79" customFormat="1" x14ac:dyDescent="0.3"/>
    <row r="357" s="79" customFormat="1" x14ac:dyDescent="0.3"/>
    <row r="358" s="79" customFormat="1" x14ac:dyDescent="0.3"/>
    <row r="359" s="79" customFormat="1" x14ac:dyDescent="0.3"/>
    <row r="360" s="79" customFormat="1" x14ac:dyDescent="0.3"/>
    <row r="361" s="79" customFormat="1" x14ac:dyDescent="0.3"/>
    <row r="362" s="79" customFormat="1" x14ac:dyDescent="0.3"/>
    <row r="363" s="79" customFormat="1" x14ac:dyDescent="0.3"/>
    <row r="364" s="79" customFormat="1" x14ac:dyDescent="0.3"/>
    <row r="365" s="79" customFormat="1" x14ac:dyDescent="0.3"/>
    <row r="366" s="79" customFormat="1" x14ac:dyDescent="0.3"/>
    <row r="367" s="79" customFormat="1" x14ac:dyDescent="0.3"/>
    <row r="368" s="79" customFormat="1" x14ac:dyDescent="0.3"/>
    <row r="369" s="79" customFormat="1" x14ac:dyDescent="0.3"/>
    <row r="370" s="79" customFormat="1" x14ac:dyDescent="0.3"/>
    <row r="371" s="79" customFormat="1" x14ac:dyDescent="0.3"/>
    <row r="372" s="79" customFormat="1" x14ac:dyDescent="0.3"/>
    <row r="373" s="79" customFormat="1" x14ac:dyDescent="0.3"/>
    <row r="374" s="79" customFormat="1" x14ac:dyDescent="0.3"/>
    <row r="375" s="79" customFormat="1" x14ac:dyDescent="0.3"/>
    <row r="376" s="79" customFormat="1" x14ac:dyDescent="0.3"/>
    <row r="377" s="79" customFormat="1" x14ac:dyDescent="0.3"/>
    <row r="378" s="79" customFormat="1" x14ac:dyDescent="0.3"/>
    <row r="379" s="79" customFormat="1" x14ac:dyDescent="0.3"/>
    <row r="380" s="79" customFormat="1" x14ac:dyDescent="0.3"/>
    <row r="381" s="79" customFormat="1" x14ac:dyDescent="0.3"/>
    <row r="382" s="79" customFormat="1" x14ac:dyDescent="0.3"/>
    <row r="383" s="79" customFormat="1" x14ac:dyDescent="0.3"/>
    <row r="384" s="79" customFormat="1" x14ac:dyDescent="0.3"/>
    <row r="385" s="79" customFormat="1" x14ac:dyDescent="0.3"/>
    <row r="386" s="79" customFormat="1" x14ac:dyDescent="0.3"/>
    <row r="387" s="79" customFormat="1" x14ac:dyDescent="0.3"/>
    <row r="388" s="79" customFormat="1" x14ac:dyDescent="0.3"/>
    <row r="389" s="79" customFormat="1" x14ac:dyDescent="0.3"/>
    <row r="390" s="79" customFormat="1" x14ac:dyDescent="0.3"/>
    <row r="391" s="79" customFormat="1" x14ac:dyDescent="0.3"/>
    <row r="392" s="79" customFormat="1" x14ac:dyDescent="0.3"/>
    <row r="393" s="79" customFormat="1" x14ac:dyDescent="0.3"/>
    <row r="394" s="79" customFormat="1" x14ac:dyDescent="0.3"/>
    <row r="395" s="79" customFormat="1" x14ac:dyDescent="0.3"/>
    <row r="396" s="79" customFormat="1" x14ac:dyDescent="0.3"/>
    <row r="397" s="79" customFormat="1" x14ac:dyDescent="0.3"/>
    <row r="398" s="79" customFormat="1" x14ac:dyDescent="0.3"/>
    <row r="399" s="79" customFormat="1" x14ac:dyDescent="0.3"/>
    <row r="400" s="79" customFormat="1" x14ac:dyDescent="0.3"/>
    <row r="401" s="79" customFormat="1" x14ac:dyDescent="0.3"/>
    <row r="402" s="79" customFormat="1" x14ac:dyDescent="0.3"/>
    <row r="403" s="79" customFormat="1" x14ac:dyDescent="0.3"/>
    <row r="404" s="79" customFormat="1" x14ac:dyDescent="0.3"/>
    <row r="405" s="79" customFormat="1" x14ac:dyDescent="0.3"/>
    <row r="406" s="79" customFormat="1" x14ac:dyDescent="0.3"/>
    <row r="407" s="79" customFormat="1" x14ac:dyDescent="0.3"/>
    <row r="408" s="79" customFormat="1" x14ac:dyDescent="0.3"/>
    <row r="409" s="79" customFormat="1" x14ac:dyDescent="0.3"/>
    <row r="410" s="79" customFormat="1" x14ac:dyDescent="0.3"/>
    <row r="411" s="79" customFormat="1" x14ac:dyDescent="0.3"/>
    <row r="412" s="79" customFormat="1" x14ac:dyDescent="0.3"/>
    <row r="413" s="79" customFormat="1" x14ac:dyDescent="0.3"/>
    <row r="414" s="79" customFormat="1" x14ac:dyDescent="0.3"/>
    <row r="415" s="79" customFormat="1" x14ac:dyDescent="0.3"/>
    <row r="416" s="79" customFormat="1" x14ac:dyDescent="0.3"/>
    <row r="417" s="79" customFormat="1" x14ac:dyDescent="0.3"/>
    <row r="418" s="79" customFormat="1" x14ac:dyDescent="0.3"/>
    <row r="419" s="79" customFormat="1" x14ac:dyDescent="0.3"/>
    <row r="420" s="79" customFormat="1" x14ac:dyDescent="0.3"/>
    <row r="421" s="79" customFormat="1" x14ac:dyDescent="0.3"/>
    <row r="422" s="79" customFormat="1" x14ac:dyDescent="0.3"/>
    <row r="423" s="79" customFormat="1" x14ac:dyDescent="0.3"/>
    <row r="424" s="79" customFormat="1" x14ac:dyDescent="0.3"/>
    <row r="425" s="79" customFormat="1" x14ac:dyDescent="0.3"/>
    <row r="426" s="79" customFormat="1" x14ac:dyDescent="0.3"/>
    <row r="427" s="79" customFormat="1" x14ac:dyDescent="0.3"/>
    <row r="428" s="79" customFormat="1" x14ac:dyDescent="0.3"/>
    <row r="429" s="79" customFormat="1" x14ac:dyDescent="0.3"/>
    <row r="430" s="79" customFormat="1" x14ac:dyDescent="0.3"/>
    <row r="431" s="79" customFormat="1" x14ac:dyDescent="0.3"/>
    <row r="432" s="79" customFormat="1" x14ac:dyDescent="0.3"/>
    <row r="433" s="79" customFormat="1" x14ac:dyDescent="0.3"/>
    <row r="434" s="79" customFormat="1" x14ac:dyDescent="0.3"/>
    <row r="435" s="79" customFormat="1" x14ac:dyDescent="0.3"/>
    <row r="436" s="79" customFormat="1" x14ac:dyDescent="0.3"/>
    <row r="437" s="79" customFormat="1" x14ac:dyDescent="0.3"/>
    <row r="438" s="79" customFormat="1" x14ac:dyDescent="0.3"/>
    <row r="439" s="79" customFormat="1" x14ac:dyDescent="0.3"/>
    <row r="440" s="79" customFormat="1" x14ac:dyDescent="0.3"/>
    <row r="441" s="79" customFormat="1" x14ac:dyDescent="0.3"/>
    <row r="442" s="79" customFormat="1" x14ac:dyDescent="0.3"/>
    <row r="443" s="79" customFormat="1" x14ac:dyDescent="0.3"/>
    <row r="444" s="79" customFormat="1" x14ac:dyDescent="0.3"/>
    <row r="445" s="79" customFormat="1" x14ac:dyDescent="0.3"/>
    <row r="446" s="79" customFormat="1" x14ac:dyDescent="0.3"/>
    <row r="447" s="79" customFormat="1" x14ac:dyDescent="0.3"/>
    <row r="448" s="79" customFormat="1" x14ac:dyDescent="0.3"/>
    <row r="449" s="79" customFormat="1" x14ac:dyDescent="0.3"/>
    <row r="450" s="79" customFormat="1" x14ac:dyDescent="0.3"/>
    <row r="451" s="79" customFormat="1" x14ac:dyDescent="0.3"/>
    <row r="452" s="79" customFormat="1" x14ac:dyDescent="0.3"/>
    <row r="453" s="79" customFormat="1" x14ac:dyDescent="0.3"/>
    <row r="454" s="79" customFormat="1" x14ac:dyDescent="0.3"/>
    <row r="455" s="79" customFormat="1" x14ac:dyDescent="0.3"/>
    <row r="456" s="79" customFormat="1" x14ac:dyDescent="0.3"/>
    <row r="457" s="79" customFormat="1" x14ac:dyDescent="0.3"/>
    <row r="458" s="79" customFormat="1" x14ac:dyDescent="0.3"/>
    <row r="459" s="79" customFormat="1" x14ac:dyDescent="0.3"/>
    <row r="460" s="79" customFormat="1" x14ac:dyDescent="0.3"/>
    <row r="461" s="79" customFormat="1" x14ac:dyDescent="0.3"/>
    <row r="462" s="79" customFormat="1" x14ac:dyDescent="0.3"/>
    <row r="463" s="79" customFormat="1" x14ac:dyDescent="0.3"/>
    <row r="464" s="79" customFormat="1" x14ac:dyDescent="0.3"/>
    <row r="465" s="79" customFormat="1" x14ac:dyDescent="0.3"/>
    <row r="466" s="79" customFormat="1" x14ac:dyDescent="0.3"/>
    <row r="467" s="79" customFormat="1" x14ac:dyDescent="0.3"/>
    <row r="468" s="79" customFormat="1" x14ac:dyDescent="0.3"/>
    <row r="469" s="79" customFormat="1" x14ac:dyDescent="0.3"/>
    <row r="470" s="79" customFormat="1" x14ac:dyDescent="0.3"/>
    <row r="471" s="79" customFormat="1" x14ac:dyDescent="0.3"/>
    <row r="472" s="79" customFormat="1" x14ac:dyDescent="0.3"/>
    <row r="473" s="79" customFormat="1" x14ac:dyDescent="0.3"/>
    <row r="474" s="79" customFormat="1" x14ac:dyDescent="0.3"/>
    <row r="475" s="79" customFormat="1" x14ac:dyDescent="0.3"/>
    <row r="476" s="79" customFormat="1" x14ac:dyDescent="0.3"/>
    <row r="477" s="79" customFormat="1" x14ac:dyDescent="0.3"/>
    <row r="478" s="79" customFormat="1" x14ac:dyDescent="0.3"/>
    <row r="479" s="79" customFormat="1" x14ac:dyDescent="0.3"/>
    <row r="480" s="79" customFormat="1" x14ac:dyDescent="0.3"/>
    <row r="481" s="79" customFormat="1" x14ac:dyDescent="0.3"/>
    <row r="482" s="79" customFormat="1" x14ac:dyDescent="0.3"/>
    <row r="483" s="79" customFormat="1" x14ac:dyDescent="0.3"/>
    <row r="484" s="79" customFormat="1" x14ac:dyDescent="0.3"/>
    <row r="485" s="79" customFormat="1" x14ac:dyDescent="0.3"/>
    <row r="486" s="79" customFormat="1" x14ac:dyDescent="0.3"/>
    <row r="487" s="79" customFormat="1" x14ac:dyDescent="0.3"/>
    <row r="488" s="79" customFormat="1" x14ac:dyDescent="0.3"/>
    <row r="489" s="79" customFormat="1" x14ac:dyDescent="0.3"/>
    <row r="490" s="79" customFormat="1" x14ac:dyDescent="0.3"/>
    <row r="491" s="79" customFormat="1" x14ac:dyDescent="0.3"/>
    <row r="492" s="79" customFormat="1" x14ac:dyDescent="0.3"/>
    <row r="493" s="79" customFormat="1" x14ac:dyDescent="0.3"/>
    <row r="494" s="79" customFormat="1" x14ac:dyDescent="0.3"/>
    <row r="495" s="79" customFormat="1" x14ac:dyDescent="0.3"/>
    <row r="496" s="79" customFormat="1" x14ac:dyDescent="0.3"/>
    <row r="497" s="79" customFormat="1" x14ac:dyDescent="0.3"/>
    <row r="498" s="79" customFormat="1" x14ac:dyDescent="0.3"/>
    <row r="499" s="79" customFormat="1" x14ac:dyDescent="0.3"/>
    <row r="500" s="79" customFormat="1" x14ac:dyDescent="0.3"/>
    <row r="501" s="79" customFormat="1" x14ac:dyDescent="0.3"/>
    <row r="502" s="79" customFormat="1" x14ac:dyDescent="0.3"/>
    <row r="503" s="79" customFormat="1" x14ac:dyDescent="0.3"/>
    <row r="504" s="79" customFormat="1" x14ac:dyDescent="0.3"/>
    <row r="505" s="79" customFormat="1" x14ac:dyDescent="0.3"/>
    <row r="506" s="79" customFormat="1" x14ac:dyDescent="0.3"/>
    <row r="507" s="79" customFormat="1" x14ac:dyDescent="0.3"/>
    <row r="508" s="79" customFormat="1" x14ac:dyDescent="0.3"/>
    <row r="509" s="79" customFormat="1" x14ac:dyDescent="0.3"/>
    <row r="510" s="79" customFormat="1" x14ac:dyDescent="0.3"/>
    <row r="511" s="79" customFormat="1" x14ac:dyDescent="0.3"/>
    <row r="512" s="79" customFormat="1" x14ac:dyDescent="0.3"/>
    <row r="513" s="79" customFormat="1" x14ac:dyDescent="0.3"/>
    <row r="514" s="79" customFormat="1" x14ac:dyDescent="0.3"/>
    <row r="515" s="79" customFormat="1" x14ac:dyDescent="0.3"/>
    <row r="516" s="79" customFormat="1" x14ac:dyDescent="0.3"/>
    <row r="517" s="79" customFormat="1" x14ac:dyDescent="0.3"/>
    <row r="518" s="79" customFormat="1" x14ac:dyDescent="0.3"/>
    <row r="519" s="79" customFormat="1" x14ac:dyDescent="0.3"/>
    <row r="520" s="79" customFormat="1" x14ac:dyDescent="0.3"/>
    <row r="521" s="79" customFormat="1" x14ac:dyDescent="0.3"/>
    <row r="522" s="79" customFormat="1" x14ac:dyDescent="0.3"/>
    <row r="523" s="79" customFormat="1" x14ac:dyDescent="0.3"/>
    <row r="524" s="79" customFormat="1" x14ac:dyDescent="0.3"/>
    <row r="525" s="79" customFormat="1" x14ac:dyDescent="0.3"/>
    <row r="526" s="79" customFormat="1" x14ac:dyDescent="0.3"/>
    <row r="527" s="79" customFormat="1" x14ac:dyDescent="0.3"/>
    <row r="528" s="79" customFormat="1" x14ac:dyDescent="0.3"/>
    <row r="529" s="79" customFormat="1" x14ac:dyDescent="0.3"/>
    <row r="530" s="79" customFormat="1" x14ac:dyDescent="0.3"/>
    <row r="531" s="79" customFormat="1" x14ac:dyDescent="0.3"/>
    <row r="532" s="79" customFormat="1" x14ac:dyDescent="0.3"/>
    <row r="533" s="79" customFormat="1" x14ac:dyDescent="0.3"/>
    <row r="534" s="79" customFormat="1" x14ac:dyDescent="0.3"/>
    <row r="535" s="79" customFormat="1" x14ac:dyDescent="0.3"/>
    <row r="536" s="79" customFormat="1" x14ac:dyDescent="0.3"/>
    <row r="537" s="79" customFormat="1" x14ac:dyDescent="0.3"/>
    <row r="538" s="79" customFormat="1" x14ac:dyDescent="0.3"/>
    <row r="539" s="79" customFormat="1" x14ac:dyDescent="0.3"/>
    <row r="540" s="79" customFormat="1" x14ac:dyDescent="0.3"/>
    <row r="541" s="79" customFormat="1" x14ac:dyDescent="0.3"/>
    <row r="542" s="79" customFormat="1" x14ac:dyDescent="0.3"/>
    <row r="543" s="79" customFormat="1" x14ac:dyDescent="0.3"/>
    <row r="544" s="79" customFormat="1" x14ac:dyDescent="0.3"/>
    <row r="545" s="79" customFormat="1" x14ac:dyDescent="0.3"/>
    <row r="546" s="79" customFormat="1" x14ac:dyDescent="0.3"/>
    <row r="547" s="79" customFormat="1" x14ac:dyDescent="0.3"/>
    <row r="548" s="79" customFormat="1" x14ac:dyDescent="0.3"/>
    <row r="549" s="79" customFormat="1" x14ac:dyDescent="0.3"/>
    <row r="550" s="79" customFormat="1" x14ac:dyDescent="0.3"/>
    <row r="551" s="79" customFormat="1" x14ac:dyDescent="0.3"/>
    <row r="552" s="79" customFormat="1" x14ac:dyDescent="0.3"/>
    <row r="553" s="79" customFormat="1" x14ac:dyDescent="0.3"/>
    <row r="554" s="79" customFormat="1" x14ac:dyDescent="0.3"/>
    <row r="555" s="79" customFormat="1" x14ac:dyDescent="0.3"/>
    <row r="556" s="79" customFormat="1" x14ac:dyDescent="0.3"/>
    <row r="557" s="79" customFormat="1" x14ac:dyDescent="0.3"/>
    <row r="558" s="79" customFormat="1" x14ac:dyDescent="0.3"/>
    <row r="559" s="79" customFormat="1" x14ac:dyDescent="0.3"/>
    <row r="560" s="79" customFormat="1" x14ac:dyDescent="0.3"/>
    <row r="561" s="79" customFormat="1" x14ac:dyDescent="0.3"/>
    <row r="562" s="79" customFormat="1" x14ac:dyDescent="0.3"/>
    <row r="563" s="79" customFormat="1" x14ac:dyDescent="0.3"/>
    <row r="564" s="79" customFormat="1" x14ac:dyDescent="0.3"/>
    <row r="565" s="79" customFormat="1" x14ac:dyDescent="0.3"/>
    <row r="566" s="79" customFormat="1" x14ac:dyDescent="0.3"/>
    <row r="567" s="79" customFormat="1" x14ac:dyDescent="0.3"/>
    <row r="568" s="79" customFormat="1" x14ac:dyDescent="0.3"/>
    <row r="569" s="79" customFormat="1" x14ac:dyDescent="0.3"/>
    <row r="570" s="79" customFormat="1" x14ac:dyDescent="0.3"/>
    <row r="571" s="79" customFormat="1" x14ac:dyDescent="0.3"/>
    <row r="572" s="79" customFormat="1" x14ac:dyDescent="0.3"/>
    <row r="573" s="79" customFormat="1" x14ac:dyDescent="0.3"/>
    <row r="574" s="79" customFormat="1" x14ac:dyDescent="0.3"/>
    <row r="575" s="79" customFormat="1" x14ac:dyDescent="0.3"/>
    <row r="576" s="79" customFormat="1" x14ac:dyDescent="0.3"/>
    <row r="577" s="79" customFormat="1" x14ac:dyDescent="0.3"/>
    <row r="578" s="79" customFormat="1" x14ac:dyDescent="0.3"/>
    <row r="579" s="79" customFormat="1" x14ac:dyDescent="0.3"/>
    <row r="580" s="79" customFormat="1" x14ac:dyDescent="0.3"/>
    <row r="581" s="79" customFormat="1" x14ac:dyDescent="0.3"/>
    <row r="582" s="79" customFormat="1" x14ac:dyDescent="0.3"/>
    <row r="583" s="79" customFormat="1" x14ac:dyDescent="0.3"/>
    <row r="584" s="79" customFormat="1" x14ac:dyDescent="0.3"/>
    <row r="585" s="79" customFormat="1" x14ac:dyDescent="0.3"/>
    <row r="586" s="79" customFormat="1" x14ac:dyDescent="0.3"/>
    <row r="587" s="79" customFormat="1" x14ac:dyDescent="0.3"/>
    <row r="588" s="79" customFormat="1" x14ac:dyDescent="0.3"/>
    <row r="589" s="79" customFormat="1" x14ac:dyDescent="0.3"/>
    <row r="590" s="79" customFormat="1" x14ac:dyDescent="0.3"/>
    <row r="591" s="79" customFormat="1" x14ac:dyDescent="0.3"/>
    <row r="592" s="79" customFormat="1" x14ac:dyDescent="0.3"/>
    <row r="593" s="79" customFormat="1" x14ac:dyDescent="0.3"/>
    <row r="594" s="79" customFormat="1" x14ac:dyDescent="0.3"/>
    <row r="595" s="79" customFormat="1" x14ac:dyDescent="0.3"/>
    <row r="596" s="79" customFormat="1" x14ac:dyDescent="0.3"/>
    <row r="597" s="79" customFormat="1" x14ac:dyDescent="0.3"/>
    <row r="598" s="79" customFormat="1" x14ac:dyDescent="0.3"/>
    <row r="599" s="79" customFormat="1" x14ac:dyDescent="0.3"/>
    <row r="600" s="79" customFormat="1" x14ac:dyDescent="0.3"/>
    <row r="601" s="79" customFormat="1" x14ac:dyDescent="0.3"/>
    <row r="602" s="79" customFormat="1" x14ac:dyDescent="0.3"/>
    <row r="603" s="79" customFormat="1" x14ac:dyDescent="0.3"/>
    <row r="604" s="79" customFormat="1" x14ac:dyDescent="0.3"/>
    <row r="605" s="79" customFormat="1" x14ac:dyDescent="0.3"/>
    <row r="606" s="79" customFormat="1" x14ac:dyDescent="0.3"/>
    <row r="607" s="79" customFormat="1" x14ac:dyDescent="0.3"/>
    <row r="608" s="79" customFormat="1" x14ac:dyDescent="0.3"/>
    <row r="609" s="79" customFormat="1" x14ac:dyDescent="0.3"/>
    <row r="610" s="79" customFormat="1" x14ac:dyDescent="0.3"/>
    <row r="611" s="79" customFormat="1" x14ac:dyDescent="0.3"/>
    <row r="612" s="79" customFormat="1" x14ac:dyDescent="0.3"/>
    <row r="613" s="79" customFormat="1" x14ac:dyDescent="0.3"/>
    <row r="614" s="79" customFormat="1" x14ac:dyDescent="0.3"/>
    <row r="615" s="79" customFormat="1" x14ac:dyDescent="0.3"/>
    <row r="616" s="79" customFormat="1" x14ac:dyDescent="0.3"/>
    <row r="617" s="79" customFormat="1" x14ac:dyDescent="0.3"/>
    <row r="618" s="79" customFormat="1" x14ac:dyDescent="0.3"/>
    <row r="619" s="79" customFormat="1" x14ac:dyDescent="0.3"/>
    <row r="620" s="79" customFormat="1" x14ac:dyDescent="0.3"/>
    <row r="621" s="79" customFormat="1" x14ac:dyDescent="0.3"/>
    <row r="622" s="79" customFormat="1" x14ac:dyDescent="0.3"/>
    <row r="623" s="79" customFormat="1" x14ac:dyDescent="0.3"/>
    <row r="624" s="79" customFormat="1" x14ac:dyDescent="0.3"/>
    <row r="625" s="79" customFormat="1" x14ac:dyDescent="0.3"/>
    <row r="626" s="79" customFormat="1" x14ac:dyDescent="0.3"/>
    <row r="627" s="79" customFormat="1" x14ac:dyDescent="0.3"/>
    <row r="628" s="79" customFormat="1" x14ac:dyDescent="0.3"/>
    <row r="629" s="79" customFormat="1" x14ac:dyDescent="0.3"/>
    <row r="630" s="79" customFormat="1" x14ac:dyDescent="0.3"/>
    <row r="631" s="79" customFormat="1" x14ac:dyDescent="0.3"/>
    <row r="632" s="79" customFormat="1" x14ac:dyDescent="0.3"/>
    <row r="633" s="79" customFormat="1" x14ac:dyDescent="0.3"/>
    <row r="634" s="79" customFormat="1" x14ac:dyDescent="0.3"/>
    <row r="635" s="79" customFormat="1" x14ac:dyDescent="0.3"/>
    <row r="636" s="79" customFormat="1" x14ac:dyDescent="0.3"/>
    <row r="637" s="79" customFormat="1" x14ac:dyDescent="0.3"/>
    <row r="638" s="79" customFormat="1" x14ac:dyDescent="0.3"/>
    <row r="639" s="79" customFormat="1" x14ac:dyDescent="0.3"/>
    <row r="640" s="79" customFormat="1" x14ac:dyDescent="0.3"/>
    <row r="641" s="79" customFormat="1" x14ac:dyDescent="0.3"/>
    <row r="642" s="79" customFormat="1" x14ac:dyDescent="0.3"/>
    <row r="643" s="79" customFormat="1" x14ac:dyDescent="0.3"/>
    <row r="644" s="79" customFormat="1" x14ac:dyDescent="0.3"/>
    <row r="645" s="79" customFormat="1" x14ac:dyDescent="0.3"/>
    <row r="646" s="79" customFormat="1" x14ac:dyDescent="0.3"/>
    <row r="647" s="79" customFormat="1" x14ac:dyDescent="0.3"/>
    <row r="648" s="79" customFormat="1" x14ac:dyDescent="0.3"/>
    <row r="649" s="79" customFormat="1" x14ac:dyDescent="0.3"/>
    <row r="650" s="79" customFormat="1" x14ac:dyDescent="0.3"/>
    <row r="651" s="79" customFormat="1" x14ac:dyDescent="0.3"/>
    <row r="652" s="79" customFormat="1" x14ac:dyDescent="0.3"/>
    <row r="653" s="79" customFormat="1" x14ac:dyDescent="0.3"/>
    <row r="654" s="79" customFormat="1" x14ac:dyDescent="0.3"/>
    <row r="655" s="79" customFormat="1" x14ac:dyDescent="0.3"/>
    <row r="656" s="79" customFormat="1" x14ac:dyDescent="0.3"/>
    <row r="657" s="79" customFormat="1" x14ac:dyDescent="0.3"/>
    <row r="658" s="79" customFormat="1" x14ac:dyDescent="0.3"/>
    <row r="659" s="79" customFormat="1" x14ac:dyDescent="0.3"/>
    <row r="660" s="79" customFormat="1" x14ac:dyDescent="0.3"/>
    <row r="661" s="79" customFormat="1" x14ac:dyDescent="0.3"/>
    <row r="662" s="79" customFormat="1" x14ac:dyDescent="0.3"/>
    <row r="663" s="79" customFormat="1" x14ac:dyDescent="0.3"/>
    <row r="664" s="79" customFormat="1" x14ac:dyDescent="0.3"/>
    <row r="665" s="79" customFormat="1" x14ac:dyDescent="0.3"/>
    <row r="666" s="79" customFormat="1" x14ac:dyDescent="0.3"/>
    <row r="667" s="79" customFormat="1" x14ac:dyDescent="0.3"/>
    <row r="668" s="79" customFormat="1" x14ac:dyDescent="0.3"/>
    <row r="669" s="79" customFormat="1" x14ac:dyDescent="0.3"/>
    <row r="670" s="79" customFormat="1" x14ac:dyDescent="0.3"/>
    <row r="671" s="79" customFormat="1" x14ac:dyDescent="0.3"/>
    <row r="672" s="79" customFormat="1" x14ac:dyDescent="0.3"/>
    <row r="673" s="79" customFormat="1" x14ac:dyDescent="0.3"/>
    <row r="674" s="79" customFormat="1" x14ac:dyDescent="0.3"/>
    <row r="675" s="79" customFormat="1" x14ac:dyDescent="0.3"/>
    <row r="676" s="79" customFormat="1" x14ac:dyDescent="0.3"/>
    <row r="677" s="79" customFormat="1" x14ac:dyDescent="0.3"/>
    <row r="678" s="79" customFormat="1" x14ac:dyDescent="0.3"/>
    <row r="679" s="79" customFormat="1" x14ac:dyDescent="0.3"/>
    <row r="680" s="79" customFormat="1" x14ac:dyDescent="0.3"/>
    <row r="681" s="79" customFormat="1" x14ac:dyDescent="0.3"/>
    <row r="682" s="79" customFormat="1" x14ac:dyDescent="0.3"/>
    <row r="683" s="79" customFormat="1" x14ac:dyDescent="0.3"/>
    <row r="684" s="79" customFormat="1" x14ac:dyDescent="0.3"/>
    <row r="685" s="79" customFormat="1" x14ac:dyDescent="0.3"/>
    <row r="686" s="79" customFormat="1" x14ac:dyDescent="0.3"/>
    <row r="687" s="79" customFormat="1" x14ac:dyDescent="0.3"/>
    <row r="688" s="79" customFormat="1" x14ac:dyDescent="0.3"/>
    <row r="689" s="79" customFormat="1" x14ac:dyDescent="0.3"/>
    <row r="690" s="79" customFormat="1" x14ac:dyDescent="0.3"/>
    <row r="691" s="79" customFormat="1" x14ac:dyDescent="0.3"/>
    <row r="692" s="79" customFormat="1" x14ac:dyDescent="0.3"/>
    <row r="693" s="79" customFormat="1" x14ac:dyDescent="0.3"/>
    <row r="694" s="79" customFormat="1" x14ac:dyDescent="0.3"/>
    <row r="695" s="79" customFormat="1" x14ac:dyDescent="0.3"/>
    <row r="696" s="79" customFormat="1" x14ac:dyDescent="0.3"/>
    <row r="697" s="79" customFormat="1" x14ac:dyDescent="0.3"/>
    <row r="698" s="79" customFormat="1" x14ac:dyDescent="0.3"/>
    <row r="699" s="79" customFormat="1" x14ac:dyDescent="0.3"/>
    <row r="700" s="79" customFormat="1" x14ac:dyDescent="0.3"/>
    <row r="701" s="79" customFormat="1" x14ac:dyDescent="0.3"/>
    <row r="702" s="79" customFormat="1" x14ac:dyDescent="0.3"/>
    <row r="703" s="79" customFormat="1" x14ac:dyDescent="0.3"/>
    <row r="704" s="79" customFormat="1" x14ac:dyDescent="0.3"/>
    <row r="705" s="79" customFormat="1" x14ac:dyDescent="0.3"/>
    <row r="706" s="79" customFormat="1" x14ac:dyDescent="0.3"/>
    <row r="707" s="79" customFormat="1" x14ac:dyDescent="0.3"/>
    <row r="708" s="79" customFormat="1" x14ac:dyDescent="0.3"/>
    <row r="709" s="79" customFormat="1" x14ac:dyDescent="0.3"/>
    <row r="710" s="79" customFormat="1" x14ac:dyDescent="0.3"/>
    <row r="711" s="79" customFormat="1" x14ac:dyDescent="0.3"/>
    <row r="712" s="79" customFormat="1" x14ac:dyDescent="0.3"/>
    <row r="713" s="79" customFormat="1" x14ac:dyDescent="0.3"/>
    <row r="714" s="79" customFormat="1" x14ac:dyDescent="0.3"/>
    <row r="715" s="79" customFormat="1" x14ac:dyDescent="0.3"/>
    <row r="716" s="79" customFormat="1" x14ac:dyDescent="0.3"/>
    <row r="717" s="79" customFormat="1" x14ac:dyDescent="0.3"/>
    <row r="718" s="79" customFormat="1" x14ac:dyDescent="0.3"/>
    <row r="719" s="79" customFormat="1" x14ac:dyDescent="0.3"/>
    <row r="720" s="79" customFormat="1" x14ac:dyDescent="0.3"/>
    <row r="721" s="79" customFormat="1" x14ac:dyDescent="0.3"/>
    <row r="722" s="79" customFormat="1" x14ac:dyDescent="0.3"/>
    <row r="723" s="79" customFormat="1" x14ac:dyDescent="0.3"/>
    <row r="724" s="79" customFormat="1" x14ac:dyDescent="0.3"/>
    <row r="725" s="79" customFormat="1" x14ac:dyDescent="0.3"/>
    <row r="726" s="79" customFormat="1" x14ac:dyDescent="0.3"/>
    <row r="727" s="79" customFormat="1" x14ac:dyDescent="0.3"/>
    <row r="728" s="79" customFormat="1" x14ac:dyDescent="0.3"/>
    <row r="729" s="79" customFormat="1" x14ac:dyDescent="0.3"/>
    <row r="730" s="79" customFormat="1" x14ac:dyDescent="0.3"/>
    <row r="731" s="79" customFormat="1" x14ac:dyDescent="0.3"/>
    <row r="732" s="79" customFormat="1" x14ac:dyDescent="0.3"/>
    <row r="733" s="79" customFormat="1" x14ac:dyDescent="0.3"/>
    <row r="734" s="79" customFormat="1" x14ac:dyDescent="0.3"/>
    <row r="735" s="79" customFormat="1" x14ac:dyDescent="0.3"/>
    <row r="736" s="79" customFormat="1" x14ac:dyDescent="0.3"/>
    <row r="737" s="79" customFormat="1" x14ac:dyDescent="0.3"/>
    <row r="738" s="79" customFormat="1" x14ac:dyDescent="0.3"/>
    <row r="739" s="79" customFormat="1" x14ac:dyDescent="0.3"/>
    <row r="740" s="79" customFormat="1" x14ac:dyDescent="0.3"/>
    <row r="741" s="79" customFormat="1" x14ac:dyDescent="0.3"/>
    <row r="742" s="79" customFormat="1" x14ac:dyDescent="0.3"/>
    <row r="743" s="79" customFormat="1" x14ac:dyDescent="0.3"/>
    <row r="744" s="79" customFormat="1" x14ac:dyDescent="0.3"/>
    <row r="745" s="79" customFormat="1" x14ac:dyDescent="0.3"/>
    <row r="746" s="79" customFormat="1" x14ac:dyDescent="0.3"/>
    <row r="747" s="79" customFormat="1" x14ac:dyDescent="0.3"/>
    <row r="748" s="79" customFormat="1" x14ac:dyDescent="0.3"/>
    <row r="749" s="79" customFormat="1" x14ac:dyDescent="0.3"/>
    <row r="750" s="79" customFormat="1" x14ac:dyDescent="0.3"/>
    <row r="751" s="79" customFormat="1" x14ac:dyDescent="0.3"/>
    <row r="752" s="79" customFormat="1" x14ac:dyDescent="0.3"/>
    <row r="753" s="79" customFormat="1" x14ac:dyDescent="0.3"/>
    <row r="754" s="79" customFormat="1" x14ac:dyDescent="0.3"/>
    <row r="755" s="79" customFormat="1" x14ac:dyDescent="0.3"/>
    <row r="756" s="79" customFormat="1" x14ac:dyDescent="0.3"/>
    <row r="757" s="79" customFormat="1" x14ac:dyDescent="0.3"/>
    <row r="758" s="79" customFormat="1" x14ac:dyDescent="0.3"/>
    <row r="759" s="79" customFormat="1" x14ac:dyDescent="0.3"/>
    <row r="760" s="79" customFormat="1" x14ac:dyDescent="0.3"/>
    <row r="761" s="79" customFormat="1" x14ac:dyDescent="0.3"/>
    <row r="762" s="79" customFormat="1" x14ac:dyDescent="0.3"/>
    <row r="763" s="79" customFormat="1" x14ac:dyDescent="0.3"/>
    <row r="764" s="79" customFormat="1" x14ac:dyDescent="0.3"/>
    <row r="765" s="79" customFormat="1" x14ac:dyDescent="0.3"/>
    <row r="766" s="79" customFormat="1" x14ac:dyDescent="0.3"/>
    <row r="767" s="79" customFormat="1" x14ac:dyDescent="0.3"/>
    <row r="768" s="79" customFormat="1" x14ac:dyDescent="0.3"/>
    <row r="769" s="79" customFormat="1" x14ac:dyDescent="0.3"/>
    <row r="770" s="79" customFormat="1" x14ac:dyDescent="0.3"/>
    <row r="771" s="79" customFormat="1" x14ac:dyDescent="0.3"/>
    <row r="772" s="79" customFormat="1" x14ac:dyDescent="0.3"/>
    <row r="773" s="79" customFormat="1" x14ac:dyDescent="0.3"/>
    <row r="774" s="79" customFormat="1" x14ac:dyDescent="0.3"/>
    <row r="775" s="79" customFormat="1" x14ac:dyDescent="0.3"/>
    <row r="776" s="79" customFormat="1" x14ac:dyDescent="0.3"/>
    <row r="777" s="79" customFormat="1" x14ac:dyDescent="0.3"/>
    <row r="778" s="79" customFormat="1" x14ac:dyDescent="0.3"/>
    <row r="779" s="79" customFormat="1" x14ac:dyDescent="0.3"/>
    <row r="780" s="79" customFormat="1" x14ac:dyDescent="0.3"/>
    <row r="781" s="79" customFormat="1" x14ac:dyDescent="0.3"/>
    <row r="782" s="79" customFormat="1" x14ac:dyDescent="0.3"/>
    <row r="783" s="79" customFormat="1" x14ac:dyDescent="0.3"/>
    <row r="784" s="79" customFormat="1" x14ac:dyDescent="0.3"/>
    <row r="785" s="79" customFormat="1" x14ac:dyDescent="0.3"/>
    <row r="786" s="79" customFormat="1" x14ac:dyDescent="0.3"/>
    <row r="787" s="79" customFormat="1" x14ac:dyDescent="0.3"/>
    <row r="788" s="79" customFormat="1" x14ac:dyDescent="0.3"/>
    <row r="789" s="79" customFormat="1" x14ac:dyDescent="0.3"/>
    <row r="790" s="79" customFormat="1" x14ac:dyDescent="0.3"/>
    <row r="791" s="79" customFormat="1" x14ac:dyDescent="0.3"/>
    <row r="792" s="79" customFormat="1" x14ac:dyDescent="0.3"/>
    <row r="793" s="79" customFormat="1" x14ac:dyDescent="0.3"/>
    <row r="794" s="79" customFormat="1" x14ac:dyDescent="0.3"/>
    <row r="795" s="79" customFormat="1" x14ac:dyDescent="0.3"/>
    <row r="796" s="79" customFormat="1" x14ac:dyDescent="0.3"/>
    <row r="797" s="79" customFormat="1" x14ac:dyDescent="0.3"/>
    <row r="798" s="79" customFormat="1" x14ac:dyDescent="0.3"/>
    <row r="799" s="79" customFormat="1" x14ac:dyDescent="0.3"/>
    <row r="800" s="79" customFormat="1" x14ac:dyDescent="0.3"/>
    <row r="801" s="79" customFormat="1" x14ac:dyDescent="0.3"/>
    <row r="802" s="79" customFormat="1" x14ac:dyDescent="0.3"/>
    <row r="803" s="79" customFormat="1" x14ac:dyDescent="0.3"/>
    <row r="804" s="79" customFormat="1" x14ac:dyDescent="0.3"/>
    <row r="805" s="79" customFormat="1" x14ac:dyDescent="0.3"/>
    <row r="806" s="79" customFormat="1" x14ac:dyDescent="0.3"/>
    <row r="807" s="79" customFormat="1" x14ac:dyDescent="0.3"/>
    <row r="808" s="79" customFormat="1" x14ac:dyDescent="0.3"/>
    <row r="809" s="79" customFormat="1" x14ac:dyDescent="0.3"/>
    <row r="810" s="79" customFormat="1" x14ac:dyDescent="0.3"/>
    <row r="811" s="79" customFormat="1" x14ac:dyDescent="0.3"/>
    <row r="812" s="79" customFormat="1" x14ac:dyDescent="0.3"/>
    <row r="813" s="79" customFormat="1" x14ac:dyDescent="0.3"/>
    <row r="814" s="79" customFormat="1" x14ac:dyDescent="0.3"/>
    <row r="815" s="79" customFormat="1" x14ac:dyDescent="0.3"/>
    <row r="816" s="79" customFormat="1" x14ac:dyDescent="0.3"/>
    <row r="817" s="79" customFormat="1" x14ac:dyDescent="0.3"/>
    <row r="818" s="79" customFormat="1" x14ac:dyDescent="0.3"/>
    <row r="819" s="79" customFormat="1" x14ac:dyDescent="0.3"/>
    <row r="820" s="79" customFormat="1" x14ac:dyDescent="0.3"/>
    <row r="821" s="79" customFormat="1" x14ac:dyDescent="0.3"/>
    <row r="822" s="79" customFormat="1" x14ac:dyDescent="0.3"/>
    <row r="823" s="79" customFormat="1" x14ac:dyDescent="0.3"/>
    <row r="824" s="79" customFormat="1" x14ac:dyDescent="0.3"/>
    <row r="825" s="79" customFormat="1" x14ac:dyDescent="0.3"/>
    <row r="826" s="79" customFormat="1" x14ac:dyDescent="0.3"/>
    <row r="827" s="79" customFormat="1" x14ac:dyDescent="0.3"/>
    <row r="828" s="79" customFormat="1" x14ac:dyDescent="0.3"/>
    <row r="829" s="79" customFormat="1" x14ac:dyDescent="0.3"/>
    <row r="830" s="79" customFormat="1" x14ac:dyDescent="0.3"/>
    <row r="831" s="79" customFormat="1" x14ac:dyDescent="0.3"/>
    <row r="832" s="79" customFormat="1" x14ac:dyDescent="0.3"/>
    <row r="833" s="79" customFormat="1" x14ac:dyDescent="0.3"/>
    <row r="834" s="79" customFormat="1" x14ac:dyDescent="0.3"/>
    <row r="835" s="79" customFormat="1" x14ac:dyDescent="0.3"/>
    <row r="836" s="79" customFormat="1" x14ac:dyDescent="0.3"/>
    <row r="837" s="79" customFormat="1" x14ac:dyDescent="0.3"/>
    <row r="838" s="79" customFormat="1" x14ac:dyDescent="0.3"/>
    <row r="839" s="79" customFormat="1" x14ac:dyDescent="0.3"/>
    <row r="840" s="79" customFormat="1" x14ac:dyDescent="0.3"/>
    <row r="841" s="79" customFormat="1" x14ac:dyDescent="0.3"/>
    <row r="842" s="79" customFormat="1" x14ac:dyDescent="0.3"/>
    <row r="843" s="79" customFormat="1" x14ac:dyDescent="0.3"/>
    <row r="844" s="79" customFormat="1" x14ac:dyDescent="0.3"/>
    <row r="845" s="79" customFormat="1" x14ac:dyDescent="0.3"/>
    <row r="846" s="79" customFormat="1" x14ac:dyDescent="0.3"/>
    <row r="847" s="79" customFormat="1" x14ac:dyDescent="0.3"/>
    <row r="848" s="79" customFormat="1" x14ac:dyDescent="0.3"/>
    <row r="849" s="79" customFormat="1" x14ac:dyDescent="0.3"/>
    <row r="850" s="79" customFormat="1" x14ac:dyDescent="0.3"/>
    <row r="851" s="79" customFormat="1" x14ac:dyDescent="0.3"/>
    <row r="852" s="79" customFormat="1" x14ac:dyDescent="0.3"/>
    <row r="853" s="79" customFormat="1" x14ac:dyDescent="0.3"/>
    <row r="854" s="79" customFormat="1" x14ac:dyDescent="0.3"/>
    <row r="855" s="79" customFormat="1" x14ac:dyDescent="0.3"/>
    <row r="856" s="79" customFormat="1" x14ac:dyDescent="0.3"/>
    <row r="857" s="79" customFormat="1" x14ac:dyDescent="0.3"/>
    <row r="858" s="79" customFormat="1" x14ac:dyDescent="0.3"/>
    <row r="859" s="79" customFormat="1" x14ac:dyDescent="0.3"/>
    <row r="860" s="79" customFormat="1" x14ac:dyDescent="0.3"/>
    <row r="861" s="79" customFormat="1" x14ac:dyDescent="0.3"/>
    <row r="862" s="79" customFormat="1" x14ac:dyDescent="0.3"/>
    <row r="863" s="79" customFormat="1" x14ac:dyDescent="0.3"/>
    <row r="864" s="79" customFormat="1" x14ac:dyDescent="0.3"/>
    <row r="865" s="79" customFormat="1" x14ac:dyDescent="0.3"/>
    <row r="866" s="79" customFormat="1" x14ac:dyDescent="0.3"/>
    <row r="867" s="79" customFormat="1" x14ac:dyDescent="0.3"/>
    <row r="868" s="79" customFormat="1" x14ac:dyDescent="0.3"/>
    <row r="869" s="79" customFormat="1" x14ac:dyDescent="0.3"/>
    <row r="870" s="79" customFormat="1" x14ac:dyDescent="0.3"/>
    <row r="871" s="79" customFormat="1" x14ac:dyDescent="0.3"/>
    <row r="872" s="79" customFormat="1" x14ac:dyDescent="0.3"/>
    <row r="873" s="79" customFormat="1" x14ac:dyDescent="0.3"/>
    <row r="874" s="79" customFormat="1" x14ac:dyDescent="0.3"/>
    <row r="875" s="79" customFormat="1" x14ac:dyDescent="0.3"/>
    <row r="876" s="79" customFormat="1" x14ac:dyDescent="0.3"/>
    <row r="877" s="79" customFormat="1" x14ac:dyDescent="0.3"/>
    <row r="878" s="79" customFormat="1" x14ac:dyDescent="0.3"/>
    <row r="879" s="79" customFormat="1" x14ac:dyDescent="0.3"/>
    <row r="880" s="79" customFormat="1" x14ac:dyDescent="0.3"/>
    <row r="881" s="79" customFormat="1" x14ac:dyDescent="0.3"/>
    <row r="882" s="79" customFormat="1" x14ac:dyDescent="0.3"/>
    <row r="883" s="79" customFormat="1" x14ac:dyDescent="0.3"/>
    <row r="884" s="79" customFormat="1" x14ac:dyDescent="0.3"/>
    <row r="885" s="79" customFormat="1" x14ac:dyDescent="0.3"/>
    <row r="886" s="79" customFormat="1" x14ac:dyDescent="0.3"/>
    <row r="887" s="79" customFormat="1" x14ac:dyDescent="0.3"/>
    <row r="888" s="79" customFormat="1" x14ac:dyDescent="0.3"/>
    <row r="889" s="79" customFormat="1" x14ac:dyDescent="0.3"/>
    <row r="890" s="79" customFormat="1" x14ac:dyDescent="0.3"/>
    <row r="891" s="79" customFormat="1" x14ac:dyDescent="0.3"/>
    <row r="892" s="79" customFormat="1" x14ac:dyDescent="0.3"/>
    <row r="893" s="79" customFormat="1" x14ac:dyDescent="0.3"/>
    <row r="894" s="79" customFormat="1" x14ac:dyDescent="0.3"/>
    <row r="895" s="79" customFormat="1" x14ac:dyDescent="0.3"/>
    <row r="896" s="79" customFormat="1" x14ac:dyDescent="0.3"/>
    <row r="897" s="79" customFormat="1" x14ac:dyDescent="0.3"/>
    <row r="898" s="79" customFormat="1" x14ac:dyDescent="0.3"/>
    <row r="899" s="79" customFormat="1" x14ac:dyDescent="0.3"/>
    <row r="900" s="79" customFormat="1" x14ac:dyDescent="0.3"/>
    <row r="901" s="79" customFormat="1" x14ac:dyDescent="0.3"/>
    <row r="902" s="79" customFormat="1" x14ac:dyDescent="0.3"/>
    <row r="903" s="79" customFormat="1" x14ac:dyDescent="0.3"/>
    <row r="904" s="79" customFormat="1" x14ac:dyDescent="0.3"/>
    <row r="905" s="79" customFormat="1" x14ac:dyDescent="0.3"/>
    <row r="906" s="79" customFormat="1" x14ac:dyDescent="0.3"/>
    <row r="907" s="79" customFormat="1" x14ac:dyDescent="0.3"/>
    <row r="908" s="79" customFormat="1" x14ac:dyDescent="0.3"/>
    <row r="909" s="79" customFormat="1" x14ac:dyDescent="0.3"/>
    <row r="910" s="79" customFormat="1" x14ac:dyDescent="0.3"/>
    <row r="911" s="79" customFormat="1" x14ac:dyDescent="0.3"/>
    <row r="912" s="79" customFormat="1" x14ac:dyDescent="0.3"/>
    <row r="913" s="79" customFormat="1" x14ac:dyDescent="0.3"/>
    <row r="914" s="79" customFormat="1" x14ac:dyDescent="0.3"/>
    <row r="915" s="79" customFormat="1" x14ac:dyDescent="0.3"/>
    <row r="916" s="79" customFormat="1" x14ac:dyDescent="0.3"/>
    <row r="917" s="79" customFormat="1" x14ac:dyDescent="0.3"/>
    <row r="918" s="79" customFormat="1" x14ac:dyDescent="0.3"/>
    <row r="919" s="79" customFormat="1" x14ac:dyDescent="0.3"/>
    <row r="920" s="79" customFormat="1" x14ac:dyDescent="0.3"/>
    <row r="921" s="79" customFormat="1" x14ac:dyDescent="0.3"/>
    <row r="922" s="79" customFormat="1" x14ac:dyDescent="0.3"/>
    <row r="923" s="79" customFormat="1" x14ac:dyDescent="0.3"/>
    <row r="924" s="79" customFormat="1" x14ac:dyDescent="0.3"/>
    <row r="925" s="79" customFormat="1" x14ac:dyDescent="0.3"/>
    <row r="926" s="79" customFormat="1" x14ac:dyDescent="0.3"/>
    <row r="927" s="79" customFormat="1" x14ac:dyDescent="0.3"/>
    <row r="928" s="79" customFormat="1" x14ac:dyDescent="0.3"/>
    <row r="929" s="79" customFormat="1" x14ac:dyDescent="0.3"/>
    <row r="930" s="79" customFormat="1" x14ac:dyDescent="0.3"/>
    <row r="931" s="79" customFormat="1" x14ac:dyDescent="0.3"/>
    <row r="932" s="79" customFormat="1" x14ac:dyDescent="0.3"/>
    <row r="933" s="79" customFormat="1" x14ac:dyDescent="0.3"/>
    <row r="934" s="79" customFormat="1" x14ac:dyDescent="0.3"/>
    <row r="935" s="79" customFormat="1" x14ac:dyDescent="0.3"/>
    <row r="936" s="79" customFormat="1" x14ac:dyDescent="0.3"/>
    <row r="937" s="79" customFormat="1" x14ac:dyDescent="0.3"/>
    <row r="938" s="79" customFormat="1" x14ac:dyDescent="0.3"/>
    <row r="939" s="79" customFormat="1" x14ac:dyDescent="0.3"/>
    <row r="940" s="79" customFormat="1" x14ac:dyDescent="0.3"/>
    <row r="941" s="79" customFormat="1" x14ac:dyDescent="0.3"/>
    <row r="942" s="79" customFormat="1" x14ac:dyDescent="0.3"/>
    <row r="943" s="79" customFormat="1" x14ac:dyDescent="0.3"/>
    <row r="944" s="79" customFormat="1" x14ac:dyDescent="0.3"/>
    <row r="945" s="79" customFormat="1" x14ac:dyDescent="0.3"/>
    <row r="946" s="79" customFormat="1" x14ac:dyDescent="0.3"/>
    <row r="947" s="79" customFormat="1" x14ac:dyDescent="0.3"/>
    <row r="948" s="79" customFormat="1" x14ac:dyDescent="0.3"/>
    <row r="949" s="79" customFormat="1" x14ac:dyDescent="0.3"/>
    <row r="950" s="79" customFormat="1" x14ac:dyDescent="0.3"/>
    <row r="951" s="79" customFormat="1" x14ac:dyDescent="0.3"/>
    <row r="952" s="79" customFormat="1" x14ac:dyDescent="0.3"/>
    <row r="953" s="79" customFormat="1" x14ac:dyDescent="0.3"/>
    <row r="954" s="79" customFormat="1" x14ac:dyDescent="0.3"/>
    <row r="955" s="79" customFormat="1" x14ac:dyDescent="0.3"/>
    <row r="956" s="79" customFormat="1" x14ac:dyDescent="0.3"/>
    <row r="957" s="79" customFormat="1" x14ac:dyDescent="0.3"/>
    <row r="958" s="79" customFormat="1" x14ac:dyDescent="0.3"/>
    <row r="959" s="79" customFormat="1" x14ac:dyDescent="0.3"/>
    <row r="960" s="79" customFormat="1" x14ac:dyDescent="0.3"/>
    <row r="961" s="79" customFormat="1" x14ac:dyDescent="0.3"/>
    <row r="962" s="79" customFormat="1" x14ac:dyDescent="0.3"/>
    <row r="963" s="79" customFormat="1" x14ac:dyDescent="0.3"/>
    <row r="964" s="79" customFormat="1" x14ac:dyDescent="0.3"/>
    <row r="965" s="79" customFormat="1" x14ac:dyDescent="0.3"/>
    <row r="966" s="79" customFormat="1" x14ac:dyDescent="0.3"/>
    <row r="967" s="79" customFormat="1" x14ac:dyDescent="0.3"/>
    <row r="968" s="79" customFormat="1" x14ac:dyDescent="0.3"/>
    <row r="969" s="79" customFormat="1" x14ac:dyDescent="0.3"/>
    <row r="970" s="79" customFormat="1" x14ac:dyDescent="0.3"/>
    <row r="971" s="79" customFormat="1" x14ac:dyDescent="0.3"/>
    <row r="972" s="79" customFormat="1" x14ac:dyDescent="0.3"/>
    <row r="973" s="79" customFormat="1" x14ac:dyDescent="0.3"/>
    <row r="974" s="79" customFormat="1" x14ac:dyDescent="0.3"/>
    <row r="975" s="79" customFormat="1" x14ac:dyDescent="0.3"/>
    <row r="976" s="79" customFormat="1" x14ac:dyDescent="0.3"/>
    <row r="977" s="79" customFormat="1" x14ac:dyDescent="0.3"/>
    <row r="978" s="79" customFormat="1" x14ac:dyDescent="0.3"/>
    <row r="979" s="79" customFormat="1" x14ac:dyDescent="0.3"/>
    <row r="980" s="79" customFormat="1" x14ac:dyDescent="0.3"/>
    <row r="981" s="79" customFormat="1" x14ac:dyDescent="0.3"/>
    <row r="982" s="79" customFormat="1" x14ac:dyDescent="0.3"/>
    <row r="983" s="79" customFormat="1" x14ac:dyDescent="0.3"/>
    <row r="984" s="79" customFormat="1" x14ac:dyDescent="0.3"/>
    <row r="985" s="79" customFormat="1" x14ac:dyDescent="0.3"/>
    <row r="986" s="79" customFormat="1" x14ac:dyDescent="0.3"/>
    <row r="987" s="79" customFormat="1" x14ac:dyDescent="0.3"/>
    <row r="988" s="79" customFormat="1" x14ac:dyDescent="0.3"/>
    <row r="989" s="79" customFormat="1" x14ac:dyDescent="0.3"/>
    <row r="990" s="79" customFormat="1" x14ac:dyDescent="0.3"/>
    <row r="991" s="79" customFormat="1" x14ac:dyDescent="0.3"/>
    <row r="992" s="79" customFormat="1" x14ac:dyDescent="0.3"/>
    <row r="993" s="79" customFormat="1" x14ac:dyDescent="0.3"/>
    <row r="994" s="79" customFormat="1" x14ac:dyDescent="0.3"/>
    <row r="995" s="79" customFormat="1" x14ac:dyDescent="0.3"/>
    <row r="996" s="79" customFormat="1" x14ac:dyDescent="0.3"/>
    <row r="997" s="79" customFormat="1" x14ac:dyDescent="0.3"/>
    <row r="998" s="79" customFormat="1" x14ac:dyDescent="0.3"/>
    <row r="999" s="79" customFormat="1" x14ac:dyDescent="0.3"/>
    <row r="1000" s="79" customFormat="1" x14ac:dyDescent="0.3"/>
    <row r="1001" s="79" customFormat="1" x14ac:dyDescent="0.3"/>
    <row r="1002" s="79" customFormat="1" x14ac:dyDescent="0.3"/>
    <row r="1003" s="79" customFormat="1" x14ac:dyDescent="0.3"/>
    <row r="1004" s="79" customFormat="1" x14ac:dyDescent="0.3"/>
    <row r="1005" s="79" customFormat="1" x14ac:dyDescent="0.3"/>
    <row r="1006" s="79" customFormat="1" x14ac:dyDescent="0.3"/>
    <row r="1007" s="79" customFormat="1" x14ac:dyDescent="0.3"/>
    <row r="1008" s="79" customFormat="1" x14ac:dyDescent="0.3"/>
    <row r="1009" s="79" customFormat="1" x14ac:dyDescent="0.3"/>
    <row r="1010" s="79" customFormat="1" x14ac:dyDescent="0.3"/>
    <row r="1011" s="79" customFormat="1" x14ac:dyDescent="0.3"/>
    <row r="1012" s="79" customFormat="1" x14ac:dyDescent="0.3"/>
    <row r="1013" s="79" customFormat="1" x14ac:dyDescent="0.3"/>
    <row r="1014" s="79" customFormat="1" x14ac:dyDescent="0.3"/>
    <row r="1015" s="79" customFormat="1" x14ac:dyDescent="0.3"/>
    <row r="1016" s="79" customFormat="1" x14ac:dyDescent="0.3"/>
    <row r="1017" s="79" customFormat="1" x14ac:dyDescent="0.3"/>
    <row r="1018" s="79" customFormat="1" x14ac:dyDescent="0.3"/>
    <row r="1019" s="79" customFormat="1" x14ac:dyDescent="0.3"/>
    <row r="1020" s="79" customFormat="1" x14ac:dyDescent="0.3"/>
    <row r="1021" s="79" customFormat="1" x14ac:dyDescent="0.3"/>
    <row r="1022" s="79" customFormat="1" x14ac:dyDescent="0.3"/>
    <row r="1023" s="79" customFormat="1" x14ac:dyDescent="0.3"/>
    <row r="1024" s="79" customFormat="1" x14ac:dyDescent="0.3"/>
    <row r="1025" s="79" customFormat="1" x14ac:dyDescent="0.3"/>
    <row r="1026" s="79" customFormat="1" x14ac:dyDescent="0.3"/>
    <row r="1027" s="79" customFormat="1" x14ac:dyDescent="0.3"/>
    <row r="1028" s="79" customFormat="1" x14ac:dyDescent="0.3"/>
    <row r="1029" s="79" customFormat="1" x14ac:dyDescent="0.3"/>
    <row r="1030" s="79" customFormat="1" x14ac:dyDescent="0.3"/>
    <row r="1031" s="79" customFormat="1" x14ac:dyDescent="0.3"/>
    <row r="1032" s="79" customFormat="1" x14ac:dyDescent="0.3"/>
    <row r="1033" s="79" customFormat="1" x14ac:dyDescent="0.3"/>
    <row r="1034" s="79" customFormat="1" x14ac:dyDescent="0.3"/>
    <row r="1035" s="79" customFormat="1" x14ac:dyDescent="0.3"/>
    <row r="1036" s="79" customFormat="1" x14ac:dyDescent="0.3"/>
    <row r="1037" s="79" customFormat="1" x14ac:dyDescent="0.3"/>
    <row r="1038" s="79" customFormat="1" x14ac:dyDescent="0.3"/>
    <row r="1039" s="79" customFormat="1" x14ac:dyDescent="0.3"/>
    <row r="1040" s="79" customFormat="1" x14ac:dyDescent="0.3"/>
    <row r="1041" s="79" customFormat="1" x14ac:dyDescent="0.3"/>
    <row r="1042" s="79" customFormat="1" x14ac:dyDescent="0.3"/>
    <row r="1043" s="79" customFormat="1" x14ac:dyDescent="0.3"/>
    <row r="1044" s="79" customFormat="1" x14ac:dyDescent="0.3"/>
    <row r="1045" s="79" customFormat="1" x14ac:dyDescent="0.3"/>
    <row r="1046" s="79" customFormat="1" x14ac:dyDescent="0.3"/>
    <row r="1047" s="79" customFormat="1" x14ac:dyDescent="0.3"/>
    <row r="1048" s="79" customFormat="1" x14ac:dyDescent="0.3"/>
    <row r="1049" s="79" customFormat="1" x14ac:dyDescent="0.3"/>
    <row r="1050" s="79" customFormat="1" x14ac:dyDescent="0.3"/>
    <row r="1051" s="79" customFormat="1" x14ac:dyDescent="0.3"/>
    <row r="1052" s="79" customFormat="1" x14ac:dyDescent="0.3"/>
    <row r="1053" s="79" customFormat="1" x14ac:dyDescent="0.3"/>
    <row r="1054" s="79" customFormat="1" x14ac:dyDescent="0.3"/>
    <row r="1055" s="79" customFormat="1" x14ac:dyDescent="0.3"/>
    <row r="1056" s="79" customFormat="1" x14ac:dyDescent="0.3"/>
    <row r="1057" s="79" customFormat="1" x14ac:dyDescent="0.3"/>
    <row r="1058" s="79" customFormat="1" x14ac:dyDescent="0.3"/>
    <row r="1059" s="79" customFormat="1" x14ac:dyDescent="0.3"/>
    <row r="1060" s="79" customFormat="1" x14ac:dyDescent="0.3"/>
    <row r="1061" s="79" customFormat="1" x14ac:dyDescent="0.3"/>
    <row r="1062" s="79" customFormat="1" x14ac:dyDescent="0.3"/>
    <row r="1063" s="79" customFormat="1" x14ac:dyDescent="0.3"/>
    <row r="1064" s="79" customFormat="1" x14ac:dyDescent="0.3"/>
    <row r="1065" s="79" customFormat="1" x14ac:dyDescent="0.3"/>
    <row r="1066" s="79" customFormat="1" x14ac:dyDescent="0.3"/>
    <row r="1067" s="79" customFormat="1" x14ac:dyDescent="0.3"/>
    <row r="1068" s="79" customFormat="1" x14ac:dyDescent="0.3"/>
    <row r="1069" s="79" customFormat="1" x14ac:dyDescent="0.3"/>
    <row r="1070" s="79" customFormat="1" x14ac:dyDescent="0.3"/>
    <row r="1071" s="79" customFormat="1" x14ac:dyDescent="0.3"/>
    <row r="1072" s="79" customFormat="1" x14ac:dyDescent="0.3"/>
    <row r="1073" s="79" customFormat="1" x14ac:dyDescent="0.3"/>
    <row r="1074" s="79" customFormat="1" x14ac:dyDescent="0.3"/>
    <row r="1075" s="79" customFormat="1" x14ac:dyDescent="0.3"/>
    <row r="1076" s="79" customFormat="1" x14ac:dyDescent="0.3"/>
    <row r="1077" s="79" customFormat="1" x14ac:dyDescent="0.3"/>
    <row r="1078" s="79" customFormat="1" x14ac:dyDescent="0.3"/>
    <row r="1079" s="79" customFormat="1" x14ac:dyDescent="0.3"/>
    <row r="1080" s="79" customFormat="1" x14ac:dyDescent="0.3"/>
    <row r="1081" s="79" customFormat="1" x14ac:dyDescent="0.3"/>
    <row r="1082" s="79" customFormat="1" x14ac:dyDescent="0.3"/>
    <row r="1083" s="79" customFormat="1" x14ac:dyDescent="0.3"/>
    <row r="1084" s="79" customFormat="1" x14ac:dyDescent="0.3"/>
    <row r="1085" s="79" customFormat="1" x14ac:dyDescent="0.3"/>
    <row r="1086" s="79" customFormat="1" x14ac:dyDescent="0.3"/>
    <row r="1087" s="79" customFormat="1" x14ac:dyDescent="0.3"/>
    <row r="1088" s="79" customFormat="1" x14ac:dyDescent="0.3"/>
    <row r="1089" s="79" customFormat="1" x14ac:dyDescent="0.3"/>
    <row r="1090" s="79" customFormat="1" x14ac:dyDescent="0.3"/>
    <row r="1091" s="79" customFormat="1" x14ac:dyDescent="0.3"/>
    <row r="1092" s="79" customFormat="1" x14ac:dyDescent="0.3"/>
    <row r="1093" s="79" customFormat="1" x14ac:dyDescent="0.3"/>
    <row r="1094" s="79" customFormat="1" x14ac:dyDescent="0.3"/>
    <row r="1095" s="79" customFormat="1" x14ac:dyDescent="0.3"/>
    <row r="1096" s="79" customFormat="1" x14ac:dyDescent="0.3"/>
    <row r="1097" s="79" customFormat="1" x14ac:dyDescent="0.3"/>
    <row r="1098" s="79" customFormat="1" x14ac:dyDescent="0.3"/>
    <row r="1099" s="79" customFormat="1" x14ac:dyDescent="0.3"/>
    <row r="1100" s="79" customFormat="1" x14ac:dyDescent="0.3"/>
    <row r="1101" s="79" customFormat="1" x14ac:dyDescent="0.3"/>
    <row r="1102" s="79" customFormat="1" x14ac:dyDescent="0.3"/>
    <row r="1103" s="79" customFormat="1" x14ac:dyDescent="0.3"/>
    <row r="1104" s="79" customFormat="1" x14ac:dyDescent="0.3"/>
    <row r="1105" s="79" customFormat="1" x14ac:dyDescent="0.3"/>
    <row r="1106" s="79" customFormat="1" x14ac:dyDescent="0.3"/>
    <row r="1107" s="79" customFormat="1" x14ac:dyDescent="0.3"/>
    <row r="1108" s="79" customFormat="1" x14ac:dyDescent="0.3"/>
    <row r="1109" s="79" customFormat="1" x14ac:dyDescent="0.3"/>
    <row r="1110" s="79" customFormat="1" x14ac:dyDescent="0.3"/>
    <row r="1111" s="79" customFormat="1" x14ac:dyDescent="0.3"/>
    <row r="1112" s="79" customFormat="1" x14ac:dyDescent="0.3"/>
    <row r="1113" s="79" customFormat="1" x14ac:dyDescent="0.3"/>
    <row r="1114" s="79" customFormat="1" x14ac:dyDescent="0.3"/>
    <row r="1115" s="79" customFormat="1" x14ac:dyDescent="0.3"/>
    <row r="1116" s="79" customFormat="1" x14ac:dyDescent="0.3"/>
    <row r="1117" s="79" customFormat="1" x14ac:dyDescent="0.3"/>
    <row r="1118" s="79" customFormat="1" x14ac:dyDescent="0.3"/>
    <row r="1119" s="79" customFormat="1" x14ac:dyDescent="0.3"/>
    <row r="1120" s="79" customFormat="1" x14ac:dyDescent="0.3"/>
    <row r="1121" s="79" customFormat="1" x14ac:dyDescent="0.3"/>
    <row r="1122" s="79" customFormat="1" x14ac:dyDescent="0.3"/>
    <row r="1123" s="79" customFormat="1" x14ac:dyDescent="0.3"/>
    <row r="1124" s="79" customFormat="1" x14ac:dyDescent="0.3"/>
    <row r="1125" s="79" customFormat="1" x14ac:dyDescent="0.3"/>
    <row r="1126" s="79" customFormat="1" x14ac:dyDescent="0.3"/>
    <row r="1127" s="79" customFormat="1" x14ac:dyDescent="0.3"/>
    <row r="1128" s="79" customFormat="1" x14ac:dyDescent="0.3"/>
    <row r="1129" s="79" customFormat="1" x14ac:dyDescent="0.3"/>
    <row r="1130" s="79" customFormat="1" x14ac:dyDescent="0.3"/>
    <row r="1131" s="79" customFormat="1" x14ac:dyDescent="0.3"/>
    <row r="1132" s="79" customFormat="1" x14ac:dyDescent="0.3"/>
    <row r="1133" s="79" customFormat="1" x14ac:dyDescent="0.3"/>
    <row r="1134" s="79" customFormat="1" x14ac:dyDescent="0.3"/>
    <row r="1135" s="79" customFormat="1" x14ac:dyDescent="0.3"/>
    <row r="1136" s="79" customFormat="1" x14ac:dyDescent="0.3"/>
    <row r="1137" s="79" customFormat="1" x14ac:dyDescent="0.3"/>
    <row r="1138" s="79" customFormat="1" x14ac:dyDescent="0.3"/>
    <row r="1139" s="79" customFormat="1" x14ac:dyDescent="0.3"/>
    <row r="1140" s="79" customFormat="1" x14ac:dyDescent="0.3"/>
    <row r="1141" s="79" customFormat="1" x14ac:dyDescent="0.3"/>
    <row r="1142" s="79" customFormat="1" x14ac:dyDescent="0.3"/>
    <row r="1143" s="79" customFormat="1" x14ac:dyDescent="0.3"/>
    <row r="1144" s="79" customFormat="1" x14ac:dyDescent="0.3"/>
    <row r="1145" s="79" customFormat="1" x14ac:dyDescent="0.3"/>
    <row r="1146" s="79" customFormat="1" x14ac:dyDescent="0.3"/>
    <row r="1147" s="79" customFormat="1" x14ac:dyDescent="0.3"/>
    <row r="1148" s="79" customFormat="1" x14ac:dyDescent="0.3"/>
    <row r="1149" s="79" customFormat="1" x14ac:dyDescent="0.3"/>
    <row r="1150" s="79" customFormat="1" x14ac:dyDescent="0.3"/>
    <row r="1151" s="79" customFormat="1" x14ac:dyDescent="0.3"/>
    <row r="1152" s="79" customFormat="1" x14ac:dyDescent="0.3"/>
    <row r="1153" s="79" customFormat="1" x14ac:dyDescent="0.3"/>
    <row r="1154" s="79" customFormat="1" x14ac:dyDescent="0.3"/>
    <row r="1155" s="79" customFormat="1" x14ac:dyDescent="0.3"/>
    <row r="1156" s="79" customFormat="1" x14ac:dyDescent="0.3"/>
    <row r="1157" s="79" customFormat="1" x14ac:dyDescent="0.3"/>
    <row r="1158" s="79" customFormat="1" x14ac:dyDescent="0.3"/>
    <row r="1159" s="79" customFormat="1" x14ac:dyDescent="0.3"/>
    <row r="1160" s="79" customFormat="1" x14ac:dyDescent="0.3"/>
    <row r="1161" s="79" customFormat="1" x14ac:dyDescent="0.3"/>
    <row r="1162" s="79" customFormat="1" x14ac:dyDescent="0.3"/>
    <row r="1163" s="79" customFormat="1" x14ac:dyDescent="0.3"/>
    <row r="1164" s="79" customFormat="1" x14ac:dyDescent="0.3"/>
    <row r="1165" s="79" customFormat="1" x14ac:dyDescent="0.3"/>
    <row r="1166" s="79" customFormat="1" x14ac:dyDescent="0.3"/>
    <row r="1167" s="79" customFormat="1" x14ac:dyDescent="0.3"/>
    <row r="1168" s="79" customFormat="1" x14ac:dyDescent="0.3"/>
    <row r="1169" s="79" customFormat="1" x14ac:dyDescent="0.3"/>
    <row r="1170" s="79" customFormat="1" x14ac:dyDescent="0.3"/>
    <row r="1171" s="79" customFormat="1" x14ac:dyDescent="0.3"/>
    <row r="1172" s="79" customFormat="1" x14ac:dyDescent="0.3"/>
    <row r="1173" s="79" customFormat="1" x14ac:dyDescent="0.3"/>
    <row r="1174" s="79" customFormat="1" x14ac:dyDescent="0.3"/>
    <row r="1175" s="79" customFormat="1" x14ac:dyDescent="0.3"/>
    <row r="1176" s="79" customFormat="1" x14ac:dyDescent="0.3"/>
    <row r="1177" s="79" customFormat="1" x14ac:dyDescent="0.3"/>
    <row r="1178" s="79" customFormat="1" x14ac:dyDescent="0.3"/>
    <row r="1179" s="79" customFormat="1" x14ac:dyDescent="0.3"/>
    <row r="1180" s="79" customFormat="1" x14ac:dyDescent="0.3"/>
    <row r="1181" s="79" customFormat="1" x14ac:dyDescent="0.3"/>
    <row r="1182" s="79" customFormat="1" x14ac:dyDescent="0.3"/>
    <row r="1183" s="79" customFormat="1" x14ac:dyDescent="0.3"/>
    <row r="1184" s="79" customFormat="1" x14ac:dyDescent="0.3"/>
    <row r="1185" s="79" customFormat="1" x14ac:dyDescent="0.3"/>
    <row r="1186" s="79" customFormat="1" x14ac:dyDescent="0.3"/>
    <row r="1187" s="79" customFormat="1" x14ac:dyDescent="0.3"/>
    <row r="1188" s="79" customFormat="1" x14ac:dyDescent="0.3"/>
    <row r="1189" s="79" customFormat="1" x14ac:dyDescent="0.3"/>
    <row r="1190" s="79" customFormat="1" x14ac:dyDescent="0.3"/>
    <row r="1191" s="79" customFormat="1" x14ac:dyDescent="0.3"/>
    <row r="1192" s="79" customFormat="1" x14ac:dyDescent="0.3"/>
    <row r="1193" s="79" customFormat="1" x14ac:dyDescent="0.3"/>
    <row r="1194" s="79" customFormat="1" x14ac:dyDescent="0.3"/>
    <row r="1195" s="79" customFormat="1" x14ac:dyDescent="0.3"/>
    <row r="1196" s="79" customFormat="1" x14ac:dyDescent="0.3"/>
    <row r="1197" s="79" customFormat="1" x14ac:dyDescent="0.3"/>
    <row r="1198" s="79" customFormat="1" x14ac:dyDescent="0.3"/>
    <row r="1199" s="79" customFormat="1" x14ac:dyDescent="0.3"/>
    <row r="1200" s="79" customFormat="1" x14ac:dyDescent="0.3"/>
    <row r="1201" s="79" customFormat="1" x14ac:dyDescent="0.3"/>
    <row r="1202" s="79" customFormat="1" x14ac:dyDescent="0.3"/>
    <row r="1203" s="79" customFormat="1" x14ac:dyDescent="0.3"/>
    <row r="1204" s="79" customFormat="1" x14ac:dyDescent="0.3"/>
    <row r="1205" s="79" customFormat="1" x14ac:dyDescent="0.3"/>
    <row r="1206" s="79" customFormat="1" x14ac:dyDescent="0.3"/>
    <row r="1207" s="79" customFormat="1" x14ac:dyDescent="0.3"/>
    <row r="1208" s="79" customFormat="1" x14ac:dyDescent="0.3"/>
    <row r="1209" s="79" customFormat="1" x14ac:dyDescent="0.3"/>
    <row r="1210" s="79" customFormat="1" x14ac:dyDescent="0.3"/>
    <row r="1211" s="79" customFormat="1" x14ac:dyDescent="0.3"/>
    <row r="1212" s="79" customFormat="1" x14ac:dyDescent="0.3"/>
    <row r="1213" s="79" customFormat="1" x14ac:dyDescent="0.3"/>
    <row r="1214" s="79" customFormat="1" x14ac:dyDescent="0.3"/>
    <row r="1215" s="79" customFormat="1" x14ac:dyDescent="0.3"/>
    <row r="1216" s="79" customFormat="1" x14ac:dyDescent="0.3"/>
    <row r="1217" s="79" customFormat="1" x14ac:dyDescent="0.3"/>
    <row r="1218" s="79" customFormat="1" x14ac:dyDescent="0.3"/>
    <row r="1219" s="79" customFormat="1" x14ac:dyDescent="0.3"/>
    <row r="1220" s="79" customFormat="1" x14ac:dyDescent="0.3"/>
    <row r="1221" s="79" customFormat="1" x14ac:dyDescent="0.3"/>
    <row r="1222" s="79" customFormat="1" x14ac:dyDescent="0.3"/>
    <row r="1223" s="79" customFormat="1" x14ac:dyDescent="0.3"/>
    <row r="1224" s="79" customFormat="1" x14ac:dyDescent="0.3"/>
    <row r="1225" s="79" customFormat="1" x14ac:dyDescent="0.3"/>
    <row r="1226" s="79" customFormat="1" x14ac:dyDescent="0.3"/>
    <row r="1227" s="79" customFormat="1" x14ac:dyDescent="0.3"/>
    <row r="1228" s="79" customFormat="1" x14ac:dyDescent="0.3"/>
    <row r="1229" s="79" customFormat="1" x14ac:dyDescent="0.3"/>
    <row r="1230" s="79" customFormat="1" x14ac:dyDescent="0.3"/>
    <row r="1231" s="79" customFormat="1" x14ac:dyDescent="0.3"/>
    <row r="1232" s="79" customFormat="1" x14ac:dyDescent="0.3"/>
    <row r="1233" s="79" customFormat="1" x14ac:dyDescent="0.3"/>
    <row r="1234" s="79" customFormat="1" x14ac:dyDescent="0.3"/>
    <row r="1235" s="79" customFormat="1" x14ac:dyDescent="0.3"/>
    <row r="1236" s="79" customFormat="1" x14ac:dyDescent="0.3"/>
    <row r="1237" s="79" customFormat="1" x14ac:dyDescent="0.3"/>
    <row r="1238" s="79" customFormat="1" x14ac:dyDescent="0.3"/>
    <row r="1239" s="79" customFormat="1" x14ac:dyDescent="0.3"/>
    <row r="1240" s="79" customFormat="1" x14ac:dyDescent="0.3"/>
    <row r="1241" s="79" customFormat="1" x14ac:dyDescent="0.3"/>
    <row r="1242" s="79" customFormat="1" x14ac:dyDescent="0.3"/>
    <row r="1243" s="79" customFormat="1" x14ac:dyDescent="0.3"/>
    <row r="1244" s="79" customFormat="1" x14ac:dyDescent="0.3"/>
    <row r="1245" s="79" customFormat="1" x14ac:dyDescent="0.3"/>
    <row r="1246" s="79" customFormat="1" x14ac:dyDescent="0.3"/>
    <row r="1247" s="79" customFormat="1" x14ac:dyDescent="0.3"/>
    <row r="1248" s="79" customFormat="1" x14ac:dyDescent="0.3"/>
    <row r="1249" s="79" customFormat="1" x14ac:dyDescent="0.3"/>
    <row r="1250" s="79" customFormat="1" x14ac:dyDescent="0.3"/>
    <row r="1251" s="79" customFormat="1" x14ac:dyDescent="0.3"/>
    <row r="1252" s="79" customFormat="1" x14ac:dyDescent="0.3"/>
    <row r="1253" s="79" customFormat="1" x14ac:dyDescent="0.3"/>
    <row r="1254" s="79" customFormat="1" x14ac:dyDescent="0.3"/>
    <row r="1255" s="79" customFormat="1" x14ac:dyDescent="0.3"/>
    <row r="1256" s="79" customFormat="1" x14ac:dyDescent="0.3"/>
    <row r="1257" s="79" customFormat="1" x14ac:dyDescent="0.3"/>
    <row r="1258" s="79" customFormat="1" x14ac:dyDescent="0.3"/>
    <row r="1259" s="79" customFormat="1" x14ac:dyDescent="0.3"/>
    <row r="1260" s="79" customFormat="1" x14ac:dyDescent="0.3"/>
    <row r="1261" s="79" customFormat="1" x14ac:dyDescent="0.3"/>
    <row r="1262" s="79" customFormat="1" x14ac:dyDescent="0.3"/>
    <row r="1263" s="79" customFormat="1" x14ac:dyDescent="0.3"/>
    <row r="1264" s="79" customFormat="1" x14ac:dyDescent="0.3"/>
    <row r="1265" s="79" customFormat="1" x14ac:dyDescent="0.3"/>
    <row r="1266" s="79" customFormat="1" x14ac:dyDescent="0.3"/>
    <row r="1267" s="79" customFormat="1" x14ac:dyDescent="0.3"/>
    <row r="1268" s="79" customFormat="1" x14ac:dyDescent="0.3"/>
    <row r="1269" s="79" customFormat="1" x14ac:dyDescent="0.3"/>
    <row r="1270" s="79" customFormat="1" x14ac:dyDescent="0.3"/>
    <row r="1271" s="79" customFormat="1" x14ac:dyDescent="0.3"/>
    <row r="1272" s="79" customFormat="1" x14ac:dyDescent="0.3"/>
    <row r="1273" s="79" customFormat="1" x14ac:dyDescent="0.3"/>
    <row r="1274" s="79" customFormat="1" x14ac:dyDescent="0.3"/>
    <row r="1275" s="79" customFormat="1" x14ac:dyDescent="0.3"/>
    <row r="1276" s="79" customFormat="1" x14ac:dyDescent="0.3"/>
    <row r="1277" s="79" customFormat="1" x14ac:dyDescent="0.3"/>
    <row r="1278" s="79" customFormat="1" x14ac:dyDescent="0.3"/>
    <row r="1279" s="79" customFormat="1" x14ac:dyDescent="0.3"/>
    <row r="1280" s="79" customFormat="1" x14ac:dyDescent="0.3"/>
    <row r="1281" s="79" customFormat="1" x14ac:dyDescent="0.3"/>
    <row r="1282" s="79" customFormat="1" x14ac:dyDescent="0.3"/>
    <row r="1283" s="79" customFormat="1" x14ac:dyDescent="0.3"/>
    <row r="1284" s="79" customFormat="1" x14ac:dyDescent="0.3"/>
    <row r="1285" s="79" customFormat="1" x14ac:dyDescent="0.3"/>
    <row r="1286" s="79" customFormat="1" x14ac:dyDescent="0.3"/>
    <row r="1287" s="79" customFormat="1" x14ac:dyDescent="0.3"/>
    <row r="1288" s="79" customFormat="1" x14ac:dyDescent="0.3"/>
    <row r="1289" s="79" customFormat="1" x14ac:dyDescent="0.3"/>
    <row r="1290" s="79" customFormat="1" x14ac:dyDescent="0.3"/>
    <row r="1291" s="79" customFormat="1" x14ac:dyDescent="0.3"/>
    <row r="1292" s="79" customFormat="1" x14ac:dyDescent="0.3"/>
    <row r="1293" s="79" customFormat="1" x14ac:dyDescent="0.3"/>
    <row r="1294" s="79" customFormat="1" x14ac:dyDescent="0.3"/>
    <row r="1295" s="79" customFormat="1" x14ac:dyDescent="0.3"/>
    <row r="1296" s="79" customFormat="1" x14ac:dyDescent="0.3"/>
    <row r="1297" s="79" customFormat="1" x14ac:dyDescent="0.3"/>
    <row r="1298" s="79" customFormat="1" x14ac:dyDescent="0.3"/>
    <row r="1299" s="79" customFormat="1" x14ac:dyDescent="0.3"/>
    <row r="1300" s="79" customFormat="1" x14ac:dyDescent="0.3"/>
    <row r="1301" s="79" customFormat="1" x14ac:dyDescent="0.3"/>
    <row r="1302" s="79" customFormat="1" x14ac:dyDescent="0.3"/>
    <row r="1303" s="79" customFormat="1" x14ac:dyDescent="0.3"/>
    <row r="1304" s="79" customFormat="1" x14ac:dyDescent="0.3"/>
    <row r="1305" s="79" customFormat="1" x14ac:dyDescent="0.3"/>
    <row r="1306" s="79" customFormat="1" x14ac:dyDescent="0.3"/>
    <row r="1307" s="79" customFormat="1" x14ac:dyDescent="0.3"/>
    <row r="1308" s="79" customFormat="1" x14ac:dyDescent="0.3"/>
    <row r="1309" s="79" customFormat="1" x14ac:dyDescent="0.3"/>
    <row r="1310" s="79" customFormat="1" x14ac:dyDescent="0.3"/>
    <row r="1311" s="79" customFormat="1" x14ac:dyDescent="0.3"/>
    <row r="1312" s="79" customFormat="1" x14ac:dyDescent="0.3"/>
    <row r="1313" s="79" customFormat="1" x14ac:dyDescent="0.3"/>
    <row r="1314" s="79" customFormat="1" x14ac:dyDescent="0.3"/>
    <row r="1315" s="79" customFormat="1" x14ac:dyDescent="0.3"/>
    <row r="1316" s="79" customFormat="1" x14ac:dyDescent="0.3"/>
    <row r="1317" s="79" customFormat="1" x14ac:dyDescent="0.3"/>
    <row r="1318" s="79" customFormat="1" x14ac:dyDescent="0.3"/>
    <row r="1319" s="79" customFormat="1" x14ac:dyDescent="0.3"/>
    <row r="1320" s="79" customFormat="1" x14ac:dyDescent="0.3"/>
    <row r="1321" s="79" customFormat="1" x14ac:dyDescent="0.3"/>
    <row r="1322" s="79" customFormat="1" x14ac:dyDescent="0.3"/>
    <row r="1323" s="79" customFormat="1" x14ac:dyDescent="0.3"/>
    <row r="1324" s="79" customFormat="1" x14ac:dyDescent="0.3"/>
    <row r="1325" s="79" customFormat="1" x14ac:dyDescent="0.3"/>
    <row r="1326" s="79" customFormat="1" x14ac:dyDescent="0.3"/>
    <row r="1327" s="79" customFormat="1" x14ac:dyDescent="0.3"/>
    <row r="1328" s="79" customFormat="1" x14ac:dyDescent="0.3"/>
    <row r="1329" s="79" customFormat="1" x14ac:dyDescent="0.3"/>
    <row r="1330" s="79" customFormat="1" x14ac:dyDescent="0.3"/>
    <row r="1331" s="79" customFormat="1" x14ac:dyDescent="0.3"/>
    <row r="1332" s="79" customFormat="1" x14ac:dyDescent="0.3"/>
    <row r="1333" s="79" customFormat="1" x14ac:dyDescent="0.3"/>
    <row r="1334" s="79" customFormat="1" x14ac:dyDescent="0.3"/>
    <row r="1335" s="79" customFormat="1" x14ac:dyDescent="0.3"/>
    <row r="1336" s="79" customFormat="1" x14ac:dyDescent="0.3"/>
    <row r="1337" s="79" customFormat="1" x14ac:dyDescent="0.3"/>
    <row r="1338" s="79" customFormat="1" x14ac:dyDescent="0.3"/>
    <row r="1339" s="79" customFormat="1" x14ac:dyDescent="0.3"/>
    <row r="1340" s="79" customFormat="1" x14ac:dyDescent="0.3"/>
    <row r="1341" s="79" customFormat="1" x14ac:dyDescent="0.3"/>
    <row r="1342" s="79" customFormat="1" x14ac:dyDescent="0.3"/>
    <row r="1343" s="79" customFormat="1" x14ac:dyDescent="0.3"/>
    <row r="1344" s="79" customFormat="1" x14ac:dyDescent="0.3"/>
    <row r="1345" s="79" customFormat="1" x14ac:dyDescent="0.3"/>
    <row r="1346" s="79" customFormat="1" x14ac:dyDescent="0.3"/>
    <row r="1347" s="79" customFormat="1" x14ac:dyDescent="0.3"/>
    <row r="1348" s="79" customFormat="1" x14ac:dyDescent="0.3"/>
    <row r="1349" s="79" customFormat="1" x14ac:dyDescent="0.3"/>
    <row r="1350" s="79" customFormat="1" x14ac:dyDescent="0.3"/>
    <row r="1351" s="79" customFormat="1" x14ac:dyDescent="0.3"/>
    <row r="1352" s="79" customFormat="1" x14ac:dyDescent="0.3"/>
    <row r="1353" s="79" customFormat="1" x14ac:dyDescent="0.3"/>
    <row r="1354" s="79" customFormat="1" x14ac:dyDescent="0.3"/>
    <row r="1355" s="79" customFormat="1" x14ac:dyDescent="0.3"/>
    <row r="1356" s="79" customFormat="1" x14ac:dyDescent="0.3"/>
    <row r="1357" s="79" customFormat="1" x14ac:dyDescent="0.3"/>
    <row r="1358" s="79" customFormat="1" x14ac:dyDescent="0.3"/>
    <row r="1359" s="79" customFormat="1" x14ac:dyDescent="0.3"/>
    <row r="1360" s="79" customFormat="1" x14ac:dyDescent="0.3"/>
    <row r="1361" s="79" customFormat="1" x14ac:dyDescent="0.3"/>
    <row r="1362" s="79" customFormat="1" x14ac:dyDescent="0.3"/>
    <row r="1363" s="79" customFormat="1" x14ac:dyDescent="0.3"/>
    <row r="1364" s="79" customFormat="1" x14ac:dyDescent="0.3"/>
    <row r="1365" s="79" customFormat="1" x14ac:dyDescent="0.3"/>
    <row r="1366" s="79" customFormat="1" x14ac:dyDescent="0.3"/>
    <row r="1367" s="79" customFormat="1" x14ac:dyDescent="0.3"/>
    <row r="1368" s="79" customFormat="1" x14ac:dyDescent="0.3"/>
    <row r="1369" s="79" customFormat="1" x14ac:dyDescent="0.3"/>
    <row r="1370" s="79" customFormat="1" x14ac:dyDescent="0.3"/>
    <row r="1371" s="79" customFormat="1" x14ac:dyDescent="0.3"/>
    <row r="1372" s="79" customFormat="1" x14ac:dyDescent="0.3"/>
    <row r="1373" s="79" customFormat="1" x14ac:dyDescent="0.3"/>
    <row r="1374" s="79" customFormat="1" x14ac:dyDescent="0.3"/>
    <row r="1375" s="79" customFormat="1" x14ac:dyDescent="0.3"/>
    <row r="1376" s="79" customFormat="1" x14ac:dyDescent="0.3"/>
    <row r="1377" s="79" customFormat="1" x14ac:dyDescent="0.3"/>
    <row r="1378" s="79" customFormat="1" x14ac:dyDescent="0.3"/>
    <row r="1379" s="79" customFormat="1" x14ac:dyDescent="0.3"/>
    <row r="1380" s="79" customFormat="1" x14ac:dyDescent="0.3"/>
    <row r="1381" s="79" customFormat="1" x14ac:dyDescent="0.3"/>
    <row r="1382" s="79" customFormat="1" x14ac:dyDescent="0.3"/>
    <row r="1383" s="79" customFormat="1" x14ac:dyDescent="0.3"/>
    <row r="1384" s="79" customFormat="1" x14ac:dyDescent="0.3"/>
    <row r="1385" s="79" customFormat="1" x14ac:dyDescent="0.3"/>
    <row r="1386" s="79" customFormat="1" x14ac:dyDescent="0.3"/>
    <row r="1387" s="79" customFormat="1" x14ac:dyDescent="0.3"/>
    <row r="1388" s="79" customFormat="1" x14ac:dyDescent="0.3"/>
    <row r="1389" s="79" customFormat="1" x14ac:dyDescent="0.3"/>
    <row r="1390" s="79" customFormat="1" x14ac:dyDescent="0.3"/>
    <row r="1391" s="79" customFormat="1" x14ac:dyDescent="0.3"/>
    <row r="1392" s="79" customFormat="1" x14ac:dyDescent="0.3"/>
    <row r="1393" s="79" customFormat="1" x14ac:dyDescent="0.3"/>
    <row r="1394" s="79" customFormat="1" x14ac:dyDescent="0.3"/>
    <row r="1395" s="79" customFormat="1" x14ac:dyDescent="0.3"/>
    <row r="1396" s="79" customFormat="1" x14ac:dyDescent="0.3"/>
    <row r="1397" s="79" customFormat="1" x14ac:dyDescent="0.3"/>
    <row r="1398" s="79" customFormat="1" x14ac:dyDescent="0.3"/>
    <row r="1399" s="79" customFormat="1" x14ac:dyDescent="0.3"/>
    <row r="1400" s="79" customFormat="1" x14ac:dyDescent="0.3"/>
    <row r="1401" s="79" customFormat="1" x14ac:dyDescent="0.3"/>
    <row r="1402" s="79" customFormat="1" x14ac:dyDescent="0.3"/>
    <row r="1403" s="79" customFormat="1" x14ac:dyDescent="0.3"/>
    <row r="1404" s="79" customFormat="1" x14ac:dyDescent="0.3"/>
    <row r="1405" s="79" customFormat="1" x14ac:dyDescent="0.3"/>
    <row r="1406" s="79" customFormat="1" x14ac:dyDescent="0.3"/>
    <row r="1407" s="79" customFormat="1" x14ac:dyDescent="0.3"/>
    <row r="1408" s="79" customFormat="1" x14ac:dyDescent="0.3"/>
    <row r="1409" s="79" customFormat="1" x14ac:dyDescent="0.3"/>
    <row r="1410" s="79" customFormat="1" x14ac:dyDescent="0.3"/>
    <row r="1411" s="79" customFormat="1" x14ac:dyDescent="0.3"/>
    <row r="1412" s="79" customFormat="1" x14ac:dyDescent="0.3"/>
    <row r="1413" s="79" customFormat="1" x14ac:dyDescent="0.3"/>
    <row r="1414" s="79" customFormat="1" x14ac:dyDescent="0.3"/>
    <row r="1415" s="79" customFormat="1" x14ac:dyDescent="0.3"/>
    <row r="1416" s="79" customFormat="1" x14ac:dyDescent="0.3"/>
    <row r="1417" s="79" customFormat="1" x14ac:dyDescent="0.3"/>
    <row r="1418" s="79" customFormat="1" x14ac:dyDescent="0.3"/>
    <row r="1419" s="79" customFormat="1" x14ac:dyDescent="0.3"/>
    <row r="1420" s="79" customFormat="1" x14ac:dyDescent="0.3"/>
    <row r="1421" s="79" customFormat="1" x14ac:dyDescent="0.3"/>
    <row r="1422" s="79" customFormat="1" x14ac:dyDescent="0.3"/>
    <row r="1423" s="79" customFormat="1" x14ac:dyDescent="0.3"/>
    <row r="1424" s="79" customFormat="1" x14ac:dyDescent="0.3"/>
    <row r="1425" s="79" customFormat="1" x14ac:dyDescent="0.3"/>
    <row r="1426" s="79" customFormat="1" x14ac:dyDescent="0.3"/>
    <row r="1427" s="79" customFormat="1" x14ac:dyDescent="0.3"/>
    <row r="1428" s="79" customFormat="1" x14ac:dyDescent="0.3"/>
    <row r="1429" s="79" customFormat="1" x14ac:dyDescent="0.3"/>
    <row r="1430" s="79" customFormat="1" x14ac:dyDescent="0.3"/>
    <row r="1431" s="79" customFormat="1" x14ac:dyDescent="0.3"/>
    <row r="1432" s="79" customFormat="1" x14ac:dyDescent="0.3"/>
    <row r="1433" s="79" customFormat="1" x14ac:dyDescent="0.3"/>
    <row r="1434" s="79" customFormat="1" x14ac:dyDescent="0.3"/>
    <row r="1435" s="79" customFormat="1" x14ac:dyDescent="0.3"/>
    <row r="1436" s="79" customFormat="1" x14ac:dyDescent="0.3"/>
    <row r="1437" s="79" customFormat="1" x14ac:dyDescent="0.3"/>
    <row r="1438" s="79" customFormat="1" x14ac:dyDescent="0.3"/>
    <row r="1439" s="79" customFormat="1" x14ac:dyDescent="0.3"/>
    <row r="1440" s="79" customFormat="1" x14ac:dyDescent="0.3"/>
    <row r="1441" s="79" customFormat="1" x14ac:dyDescent="0.3"/>
    <row r="1442" s="79" customFormat="1" x14ac:dyDescent="0.3"/>
    <row r="1443" s="79" customFormat="1" x14ac:dyDescent="0.3"/>
    <row r="1444" s="79" customFormat="1" x14ac:dyDescent="0.3"/>
    <row r="1445" s="79" customFormat="1" x14ac:dyDescent="0.3"/>
    <row r="1446" s="79" customFormat="1" x14ac:dyDescent="0.3"/>
    <row r="1447" s="79" customFormat="1" x14ac:dyDescent="0.3"/>
    <row r="1448" s="79" customFormat="1" x14ac:dyDescent="0.3"/>
    <row r="1449" s="79" customFormat="1" x14ac:dyDescent="0.3"/>
    <row r="1450" s="79" customFormat="1" x14ac:dyDescent="0.3"/>
    <row r="1451" s="79" customFormat="1" x14ac:dyDescent="0.3"/>
    <row r="1452" s="79" customFormat="1" x14ac:dyDescent="0.3"/>
    <row r="1453" s="79" customFormat="1" x14ac:dyDescent="0.3"/>
    <row r="1454" s="79" customFormat="1" x14ac:dyDescent="0.3"/>
    <row r="1455" s="79" customFormat="1" x14ac:dyDescent="0.3"/>
    <row r="1456" s="79" customFormat="1" x14ac:dyDescent="0.3"/>
    <row r="1457" s="79" customFormat="1" x14ac:dyDescent="0.3"/>
    <row r="1458" s="79" customFormat="1" x14ac:dyDescent="0.3"/>
    <row r="1459" s="79" customFormat="1" x14ac:dyDescent="0.3"/>
    <row r="1460" s="79" customFormat="1" x14ac:dyDescent="0.3"/>
    <row r="1461" s="79" customFormat="1" x14ac:dyDescent="0.3"/>
    <row r="1462" s="79" customFormat="1" x14ac:dyDescent="0.3"/>
    <row r="1463" s="79" customFormat="1" x14ac:dyDescent="0.3"/>
    <row r="1464" s="79" customFormat="1" x14ac:dyDescent="0.3"/>
    <row r="1465" s="79" customFormat="1" x14ac:dyDescent="0.3"/>
    <row r="1466" s="79" customFormat="1" x14ac:dyDescent="0.3"/>
    <row r="1467" s="79" customFormat="1" x14ac:dyDescent="0.3"/>
    <row r="1468" s="79" customFormat="1" x14ac:dyDescent="0.3"/>
    <row r="1469" s="79" customFormat="1" x14ac:dyDescent="0.3"/>
    <row r="1470" s="79" customFormat="1" x14ac:dyDescent="0.3"/>
    <row r="1471" s="79" customFormat="1" x14ac:dyDescent="0.3"/>
    <row r="1472" s="79" customFormat="1" x14ac:dyDescent="0.3"/>
    <row r="1473" s="79" customFormat="1" x14ac:dyDescent="0.3"/>
    <row r="1474" s="79" customFormat="1" x14ac:dyDescent="0.3"/>
    <row r="1475" s="79" customFormat="1" x14ac:dyDescent="0.3"/>
    <row r="1476" s="79" customFormat="1" x14ac:dyDescent="0.3"/>
    <row r="1477" s="79" customFormat="1" x14ac:dyDescent="0.3"/>
    <row r="1478" s="79" customFormat="1" x14ac:dyDescent="0.3"/>
    <row r="1479" s="79" customFormat="1" x14ac:dyDescent="0.3"/>
    <row r="1480" s="79" customFormat="1" x14ac:dyDescent="0.3"/>
    <row r="1481" s="79" customFormat="1" x14ac:dyDescent="0.3"/>
    <row r="1482" s="79" customFormat="1" x14ac:dyDescent="0.3"/>
    <row r="1483" s="79" customFormat="1" x14ac:dyDescent="0.3"/>
    <row r="1484" s="79" customFormat="1" x14ac:dyDescent="0.3"/>
    <row r="1485" s="79" customFormat="1" x14ac:dyDescent="0.3"/>
    <row r="1486" s="79" customFormat="1" x14ac:dyDescent="0.3"/>
    <row r="1487" s="79" customFormat="1" x14ac:dyDescent="0.3"/>
    <row r="1488" s="79" customFormat="1" x14ac:dyDescent="0.3"/>
    <row r="1489" s="79" customFormat="1" x14ac:dyDescent="0.3"/>
    <row r="1490" s="79" customFormat="1" x14ac:dyDescent="0.3"/>
    <row r="1491" s="79" customFormat="1" x14ac:dyDescent="0.3"/>
    <row r="1492" s="79" customFormat="1" x14ac:dyDescent="0.3"/>
    <row r="1493" s="79" customFormat="1" x14ac:dyDescent="0.3"/>
    <row r="1494" s="79" customFormat="1" x14ac:dyDescent="0.3"/>
    <row r="1495" s="79" customFormat="1" x14ac:dyDescent="0.3"/>
    <row r="1496" s="79" customFormat="1" x14ac:dyDescent="0.3"/>
    <row r="1497" s="79" customFormat="1" x14ac:dyDescent="0.3"/>
    <row r="1498" s="79" customFormat="1" x14ac:dyDescent="0.3"/>
    <row r="1499" s="79" customFormat="1" x14ac:dyDescent="0.3"/>
    <row r="1500" s="79" customFormat="1" x14ac:dyDescent="0.3"/>
    <row r="1501" s="79" customFormat="1" x14ac:dyDescent="0.3"/>
    <row r="1502" s="79" customFormat="1" x14ac:dyDescent="0.3"/>
    <row r="1503" s="79" customFormat="1" x14ac:dyDescent="0.3"/>
    <row r="1504" s="79" customFormat="1" x14ac:dyDescent="0.3"/>
    <row r="1505" s="79" customFormat="1" x14ac:dyDescent="0.3"/>
    <row r="1506" s="79" customFormat="1" x14ac:dyDescent="0.3"/>
    <row r="1507" s="79" customFormat="1" x14ac:dyDescent="0.3"/>
    <row r="1508" s="79" customFormat="1" x14ac:dyDescent="0.3"/>
    <row r="1509" s="79" customFormat="1" x14ac:dyDescent="0.3"/>
    <row r="1510" s="79" customFormat="1" x14ac:dyDescent="0.3"/>
    <row r="1511" s="79" customFormat="1" x14ac:dyDescent="0.3"/>
    <row r="1512" s="79" customFormat="1" x14ac:dyDescent="0.3"/>
    <row r="1513" s="79" customFormat="1" x14ac:dyDescent="0.3"/>
    <row r="1514" s="79" customFormat="1" x14ac:dyDescent="0.3"/>
    <row r="1515" s="79" customFormat="1" x14ac:dyDescent="0.3"/>
    <row r="1516" s="79" customFormat="1" x14ac:dyDescent="0.3"/>
    <row r="1517" s="79" customFormat="1" x14ac:dyDescent="0.3"/>
    <row r="1518" s="79" customFormat="1" x14ac:dyDescent="0.3"/>
    <row r="1519" s="79" customFormat="1" x14ac:dyDescent="0.3"/>
    <row r="1520" s="79" customFormat="1" x14ac:dyDescent="0.3"/>
    <row r="1521" s="79" customFormat="1" x14ac:dyDescent="0.3"/>
    <row r="1522" s="79" customFormat="1" x14ac:dyDescent="0.3"/>
    <row r="1523" s="79" customFormat="1" x14ac:dyDescent="0.3"/>
    <row r="1524" s="79" customFormat="1" x14ac:dyDescent="0.3"/>
    <row r="1525" s="79" customFormat="1" x14ac:dyDescent="0.3"/>
    <row r="1526" s="79" customFormat="1" x14ac:dyDescent="0.3"/>
    <row r="1527" s="79" customFormat="1" x14ac:dyDescent="0.3"/>
    <row r="1528" s="79" customFormat="1" x14ac:dyDescent="0.3"/>
    <row r="1529" s="79" customFormat="1" x14ac:dyDescent="0.3"/>
    <row r="1530" s="79" customFormat="1" x14ac:dyDescent="0.3"/>
    <row r="1531" s="79" customFormat="1" x14ac:dyDescent="0.3"/>
    <row r="1532" s="79" customFormat="1" x14ac:dyDescent="0.3"/>
    <row r="1533" s="79" customFormat="1" x14ac:dyDescent="0.3"/>
    <row r="1534" s="79" customFormat="1" x14ac:dyDescent="0.3"/>
    <row r="1535" s="79" customFormat="1" x14ac:dyDescent="0.3"/>
    <row r="1536" s="79" customFormat="1" x14ac:dyDescent="0.3"/>
    <row r="1537" s="79" customFormat="1" x14ac:dyDescent="0.3"/>
    <row r="1538" s="79" customFormat="1" x14ac:dyDescent="0.3"/>
    <row r="1539" s="79" customFormat="1" x14ac:dyDescent="0.3"/>
    <row r="1540" s="79" customFormat="1" x14ac:dyDescent="0.3"/>
    <row r="1541" s="79" customFormat="1" x14ac:dyDescent="0.3"/>
    <row r="1542" s="79" customFormat="1" x14ac:dyDescent="0.3"/>
    <row r="1543" s="79" customFormat="1" x14ac:dyDescent="0.3"/>
    <row r="1544" s="79" customFormat="1" x14ac:dyDescent="0.3"/>
    <row r="1545" s="79" customFormat="1" x14ac:dyDescent="0.3"/>
    <row r="1546" s="79" customFormat="1" x14ac:dyDescent="0.3"/>
    <row r="1547" s="79" customFormat="1" x14ac:dyDescent="0.3"/>
    <row r="1548" s="79" customFormat="1" x14ac:dyDescent="0.3"/>
    <row r="1549" s="79" customFormat="1" x14ac:dyDescent="0.3"/>
    <row r="1550" s="79" customFormat="1" x14ac:dyDescent="0.3"/>
    <row r="1551" s="79" customFormat="1" x14ac:dyDescent="0.3"/>
    <row r="1552" s="79" customFormat="1" x14ac:dyDescent="0.3"/>
    <row r="1553" s="79" customFormat="1" x14ac:dyDescent="0.3"/>
    <row r="1554" s="79" customFormat="1" x14ac:dyDescent="0.3"/>
    <row r="1555" s="79" customFormat="1" x14ac:dyDescent="0.3"/>
    <row r="1556" s="79" customFormat="1" x14ac:dyDescent="0.3"/>
    <row r="1557" s="79" customFormat="1" x14ac:dyDescent="0.3"/>
    <row r="1558" s="79" customFormat="1" x14ac:dyDescent="0.3"/>
    <row r="1559" s="79" customFormat="1" x14ac:dyDescent="0.3"/>
    <row r="1560" s="79" customFormat="1" x14ac:dyDescent="0.3"/>
    <row r="1561" s="79" customFormat="1" x14ac:dyDescent="0.3"/>
    <row r="1562" s="79" customFormat="1" x14ac:dyDescent="0.3"/>
    <row r="1563" s="79" customFormat="1" x14ac:dyDescent="0.3"/>
    <row r="1564" s="79" customFormat="1" x14ac:dyDescent="0.3"/>
    <row r="1565" s="79" customFormat="1" x14ac:dyDescent="0.3"/>
    <row r="1566" s="79" customFormat="1" x14ac:dyDescent="0.3"/>
    <row r="1567" s="79" customFormat="1" x14ac:dyDescent="0.3"/>
    <row r="1568" s="79" customFormat="1" x14ac:dyDescent="0.3"/>
    <row r="1569" s="79" customFormat="1" x14ac:dyDescent="0.3"/>
    <row r="1570" s="79" customFormat="1" x14ac:dyDescent="0.3"/>
    <row r="1571" s="79" customFormat="1" x14ac:dyDescent="0.3"/>
    <row r="1572" s="79" customFormat="1" x14ac:dyDescent="0.3"/>
    <row r="1573" s="79" customFormat="1" x14ac:dyDescent="0.3"/>
    <row r="1574" s="79" customFormat="1" x14ac:dyDescent="0.3"/>
    <row r="1575" s="79" customFormat="1" x14ac:dyDescent="0.3"/>
    <row r="1576" s="79" customFormat="1" x14ac:dyDescent="0.3"/>
    <row r="1577" s="79" customFormat="1" x14ac:dyDescent="0.3"/>
    <row r="1578" s="79" customFormat="1" x14ac:dyDescent="0.3"/>
    <row r="1579" s="79" customFormat="1" x14ac:dyDescent="0.3"/>
    <row r="1580" s="79" customFormat="1" x14ac:dyDescent="0.3"/>
    <row r="1581" s="79" customFormat="1" x14ac:dyDescent="0.3"/>
    <row r="1582" s="79" customFormat="1" x14ac:dyDescent="0.3"/>
    <row r="1583" s="79" customFormat="1" x14ac:dyDescent="0.3"/>
    <row r="1584" s="79" customFormat="1" x14ac:dyDescent="0.3"/>
    <row r="1585" s="79" customFormat="1" x14ac:dyDescent="0.3"/>
    <row r="1586" s="79" customFormat="1" x14ac:dyDescent="0.3"/>
    <row r="1587" s="79" customFormat="1" x14ac:dyDescent="0.3"/>
    <row r="1588" s="79" customFormat="1" x14ac:dyDescent="0.3"/>
    <row r="1589" s="79" customFormat="1" x14ac:dyDescent="0.3"/>
    <row r="1590" s="79" customFormat="1" x14ac:dyDescent="0.3"/>
    <row r="1591" s="79" customFormat="1" x14ac:dyDescent="0.3"/>
    <row r="1592" s="79" customFormat="1" x14ac:dyDescent="0.3"/>
    <row r="1593" s="79" customFormat="1" x14ac:dyDescent="0.3"/>
    <row r="1594" s="79" customFormat="1" x14ac:dyDescent="0.3"/>
    <row r="1595" s="79" customFormat="1" x14ac:dyDescent="0.3"/>
    <row r="1596" s="79" customFormat="1" x14ac:dyDescent="0.3"/>
    <row r="1597" s="79" customFormat="1" x14ac:dyDescent="0.3"/>
    <row r="1598" s="79" customFormat="1" x14ac:dyDescent="0.3"/>
    <row r="1599" s="79" customFormat="1" x14ac:dyDescent="0.3"/>
    <row r="1600" s="79" customFormat="1" x14ac:dyDescent="0.3"/>
    <row r="1601" s="79" customFormat="1" x14ac:dyDescent="0.3"/>
    <row r="1602" s="79" customFormat="1" x14ac:dyDescent="0.3"/>
    <row r="1603" s="79" customFormat="1" x14ac:dyDescent="0.3"/>
    <row r="1604" s="79" customFormat="1" x14ac:dyDescent="0.3"/>
    <row r="1605" s="79" customFormat="1" x14ac:dyDescent="0.3"/>
    <row r="1606" s="79" customFormat="1" x14ac:dyDescent="0.3"/>
    <row r="1607" s="79" customFormat="1" x14ac:dyDescent="0.3"/>
    <row r="1608" s="79" customFormat="1" x14ac:dyDescent="0.3"/>
    <row r="1609" s="79" customFormat="1" x14ac:dyDescent="0.3"/>
    <row r="1610" s="79" customFormat="1" x14ac:dyDescent="0.3"/>
    <row r="1611" s="79" customFormat="1" x14ac:dyDescent="0.3"/>
    <row r="1612" s="79" customFormat="1" x14ac:dyDescent="0.3"/>
    <row r="1613" s="79" customFormat="1" x14ac:dyDescent="0.3"/>
    <row r="1614" s="79" customFormat="1" x14ac:dyDescent="0.3"/>
    <row r="1615" s="79" customFormat="1" x14ac:dyDescent="0.3"/>
    <row r="1616" s="79" customFormat="1" x14ac:dyDescent="0.3"/>
    <row r="1617" s="79" customFormat="1" x14ac:dyDescent="0.3"/>
    <row r="1618" s="79" customFormat="1" x14ac:dyDescent="0.3"/>
    <row r="1619" s="79" customFormat="1" x14ac:dyDescent="0.3"/>
    <row r="1620" s="79" customFormat="1" x14ac:dyDescent="0.3"/>
    <row r="1621" s="79" customFormat="1" x14ac:dyDescent="0.3"/>
    <row r="1622" s="79" customFormat="1" x14ac:dyDescent="0.3"/>
    <row r="1623" s="79" customFormat="1" x14ac:dyDescent="0.3"/>
    <row r="1624" s="79" customFormat="1" x14ac:dyDescent="0.3"/>
    <row r="1625" s="79" customFormat="1" x14ac:dyDescent="0.3"/>
    <row r="1626" s="79" customFormat="1" x14ac:dyDescent="0.3"/>
    <row r="1627" s="79" customFormat="1" x14ac:dyDescent="0.3"/>
    <row r="1628" s="79" customFormat="1" x14ac:dyDescent="0.3"/>
    <row r="1629" s="79" customFormat="1" x14ac:dyDescent="0.3"/>
    <row r="1630" s="79" customFormat="1" x14ac:dyDescent="0.3"/>
    <row r="1631" s="79" customFormat="1" x14ac:dyDescent="0.3"/>
    <row r="1632" s="79" customFormat="1" x14ac:dyDescent="0.3"/>
    <row r="1633" s="79" customFormat="1" x14ac:dyDescent="0.3"/>
    <row r="1634" s="79" customFormat="1" x14ac:dyDescent="0.3"/>
    <row r="1635" s="79" customFormat="1" x14ac:dyDescent="0.3"/>
    <row r="1636" s="79" customFormat="1" x14ac:dyDescent="0.3"/>
    <row r="1637" s="79" customFormat="1" x14ac:dyDescent="0.3"/>
    <row r="1638" s="79" customFormat="1" x14ac:dyDescent="0.3"/>
    <row r="1639" s="79" customFormat="1" x14ac:dyDescent="0.3"/>
    <row r="1640" s="79" customFormat="1" x14ac:dyDescent="0.3"/>
    <row r="1641" s="79" customFormat="1" x14ac:dyDescent="0.3"/>
    <row r="1642" s="79" customFormat="1" x14ac:dyDescent="0.3"/>
    <row r="1643" s="79" customFormat="1" x14ac:dyDescent="0.3"/>
    <row r="1644" s="79" customFormat="1" x14ac:dyDescent="0.3"/>
    <row r="1645" s="79" customFormat="1" x14ac:dyDescent="0.3"/>
    <row r="1646" s="79" customFormat="1" x14ac:dyDescent="0.3"/>
    <row r="1647" s="79" customFormat="1" x14ac:dyDescent="0.3"/>
    <row r="1648" s="79" customFormat="1" x14ac:dyDescent="0.3"/>
    <row r="1649" s="79" customFormat="1" x14ac:dyDescent="0.3"/>
    <row r="1650" s="79" customFormat="1" x14ac:dyDescent="0.3"/>
    <row r="1651" s="79" customFormat="1" x14ac:dyDescent="0.3"/>
    <row r="1652" s="79" customFormat="1" x14ac:dyDescent="0.3"/>
    <row r="1653" s="79" customFormat="1" x14ac:dyDescent="0.3"/>
    <row r="1654" s="79" customFormat="1" x14ac:dyDescent="0.3"/>
    <row r="1655" s="79" customFormat="1" x14ac:dyDescent="0.3"/>
    <row r="1656" s="79" customFormat="1" x14ac:dyDescent="0.3"/>
    <row r="1657" s="79" customFormat="1" x14ac:dyDescent="0.3"/>
    <row r="1658" s="79" customFormat="1" x14ac:dyDescent="0.3"/>
    <row r="1659" s="79" customFormat="1" x14ac:dyDescent="0.3"/>
    <row r="1660" s="79" customFormat="1" x14ac:dyDescent="0.3"/>
    <row r="1661" s="79" customFormat="1" x14ac:dyDescent="0.3"/>
    <row r="1662" s="79" customFormat="1" x14ac:dyDescent="0.3"/>
    <row r="1663" s="79" customFormat="1" x14ac:dyDescent="0.3"/>
    <row r="1664" s="79" customFormat="1" x14ac:dyDescent="0.3"/>
    <row r="1665" s="79" customFormat="1" x14ac:dyDescent="0.3"/>
    <row r="1666" s="79" customFormat="1" x14ac:dyDescent="0.3"/>
    <row r="1667" s="79" customFormat="1" x14ac:dyDescent="0.3"/>
    <row r="1668" s="79" customFormat="1" x14ac:dyDescent="0.3"/>
    <row r="1669" s="79" customFormat="1" x14ac:dyDescent="0.3"/>
    <row r="1670" s="79" customFormat="1" x14ac:dyDescent="0.3"/>
    <row r="1671" s="79" customFormat="1" x14ac:dyDescent="0.3"/>
    <row r="1672" s="79" customFormat="1" x14ac:dyDescent="0.3"/>
    <row r="1673" s="79" customFormat="1" x14ac:dyDescent="0.3"/>
    <row r="1674" s="79" customFormat="1" x14ac:dyDescent="0.3"/>
    <row r="1675" s="79" customFormat="1" x14ac:dyDescent="0.3"/>
    <row r="1676" s="79" customFormat="1" x14ac:dyDescent="0.3"/>
    <row r="1677" s="79" customFormat="1" x14ac:dyDescent="0.3"/>
    <row r="1678" s="79" customFormat="1" x14ac:dyDescent="0.3"/>
    <row r="1679" s="79" customFormat="1" x14ac:dyDescent="0.3"/>
    <row r="1680" s="79" customFormat="1" x14ac:dyDescent="0.3"/>
    <row r="1681" s="79" customFormat="1" x14ac:dyDescent="0.3"/>
    <row r="1682" s="79" customFormat="1" x14ac:dyDescent="0.3"/>
    <row r="1683" s="79" customFormat="1" x14ac:dyDescent="0.3"/>
    <row r="1684" s="79" customFormat="1" x14ac:dyDescent="0.3"/>
    <row r="1685" s="79" customFormat="1" x14ac:dyDescent="0.3"/>
    <row r="1686" s="79" customFormat="1" x14ac:dyDescent="0.3"/>
    <row r="1687" s="79" customFormat="1" x14ac:dyDescent="0.3"/>
    <row r="1688" s="79" customFormat="1" x14ac:dyDescent="0.3"/>
    <row r="1689" s="79" customFormat="1" x14ac:dyDescent="0.3"/>
    <row r="1690" s="79" customFormat="1" x14ac:dyDescent="0.3"/>
    <row r="1691" s="79" customFormat="1" x14ac:dyDescent="0.3"/>
    <row r="1692" s="79" customFormat="1" x14ac:dyDescent="0.3"/>
    <row r="1693" s="79" customFormat="1" x14ac:dyDescent="0.3"/>
    <row r="1694" s="79" customFormat="1" x14ac:dyDescent="0.3"/>
    <row r="1695" s="79" customFormat="1" x14ac:dyDescent="0.3"/>
    <row r="1696" s="79" customFormat="1" x14ac:dyDescent="0.3"/>
    <row r="1697" s="79" customFormat="1" x14ac:dyDescent="0.3"/>
    <row r="1698" s="79" customFormat="1" x14ac:dyDescent="0.3"/>
    <row r="1699" s="79" customFormat="1" x14ac:dyDescent="0.3"/>
    <row r="1700" s="79" customFormat="1" x14ac:dyDescent="0.3"/>
    <row r="1701" s="79" customFormat="1" x14ac:dyDescent="0.3"/>
    <row r="1702" s="79" customFormat="1" x14ac:dyDescent="0.3"/>
    <row r="1703" s="79" customFormat="1" x14ac:dyDescent="0.3"/>
    <row r="1704" s="79" customFormat="1" x14ac:dyDescent="0.3"/>
    <row r="1705" s="79" customFormat="1" x14ac:dyDescent="0.3"/>
    <row r="1706" s="79" customFormat="1" x14ac:dyDescent="0.3"/>
    <row r="1707" s="79" customFormat="1" x14ac:dyDescent="0.3"/>
    <row r="1708" s="79" customFormat="1" x14ac:dyDescent="0.3"/>
    <row r="1709" s="79" customFormat="1" x14ac:dyDescent="0.3"/>
    <row r="1710" s="79" customFormat="1" x14ac:dyDescent="0.3"/>
    <row r="1711" s="79" customFormat="1" x14ac:dyDescent="0.3"/>
    <row r="1712" s="79" customFormat="1" x14ac:dyDescent="0.3"/>
    <row r="1713" s="79" customFormat="1" x14ac:dyDescent="0.3"/>
    <row r="1714" s="79" customFormat="1" x14ac:dyDescent="0.3"/>
    <row r="1715" s="79" customFormat="1" x14ac:dyDescent="0.3"/>
    <row r="1716" s="79" customFormat="1" x14ac:dyDescent="0.3"/>
    <row r="1717" s="79" customFormat="1" x14ac:dyDescent="0.3"/>
    <row r="1718" s="79" customFormat="1" x14ac:dyDescent="0.3"/>
    <row r="1719" s="79" customFormat="1" x14ac:dyDescent="0.3"/>
    <row r="1720" s="79" customFormat="1" x14ac:dyDescent="0.3"/>
    <row r="1721" s="79" customFormat="1" x14ac:dyDescent="0.3"/>
    <row r="1722" s="79" customFormat="1" x14ac:dyDescent="0.3"/>
    <row r="1723" s="79" customFormat="1" x14ac:dyDescent="0.3"/>
    <row r="1724" s="79" customFormat="1" x14ac:dyDescent="0.3"/>
    <row r="1725" s="79" customFormat="1" x14ac:dyDescent="0.3"/>
    <row r="1726" s="79" customFormat="1" x14ac:dyDescent="0.3"/>
    <row r="1727" s="79" customFormat="1" x14ac:dyDescent="0.3"/>
    <row r="1728" s="79" customFormat="1" x14ac:dyDescent="0.3"/>
    <row r="1729" s="79" customFormat="1" x14ac:dyDescent="0.3"/>
    <row r="1730" s="79" customFormat="1" x14ac:dyDescent="0.3"/>
    <row r="1731" s="79" customFormat="1" x14ac:dyDescent="0.3"/>
    <row r="1732" s="79" customFormat="1" x14ac:dyDescent="0.3"/>
    <row r="1733" s="79" customFormat="1" x14ac:dyDescent="0.3"/>
    <row r="1734" s="79" customFormat="1" x14ac:dyDescent="0.3"/>
    <row r="1735" s="79" customFormat="1" x14ac:dyDescent="0.3"/>
    <row r="1736" s="79" customFormat="1" x14ac:dyDescent="0.3"/>
    <row r="1737" s="79" customFormat="1" x14ac:dyDescent="0.3"/>
    <row r="1738" s="79" customFormat="1" x14ac:dyDescent="0.3"/>
    <row r="1739" s="79" customFormat="1" x14ac:dyDescent="0.3"/>
    <row r="1740" s="79" customFormat="1" x14ac:dyDescent="0.3"/>
    <row r="1741" s="79" customFormat="1" x14ac:dyDescent="0.3"/>
    <row r="1742" s="79" customFormat="1" x14ac:dyDescent="0.3"/>
    <row r="1743" s="79" customFormat="1" x14ac:dyDescent="0.3"/>
    <row r="1744" s="79" customFormat="1" x14ac:dyDescent="0.3"/>
    <row r="1745" s="79" customFormat="1" x14ac:dyDescent="0.3"/>
    <row r="1746" s="79" customFormat="1" x14ac:dyDescent="0.3"/>
    <row r="1747" s="79" customFormat="1" x14ac:dyDescent="0.3"/>
    <row r="1748" s="79" customFormat="1" x14ac:dyDescent="0.3"/>
    <row r="1749" s="79" customFormat="1" x14ac:dyDescent="0.3"/>
    <row r="1750" s="79" customFormat="1" x14ac:dyDescent="0.3"/>
    <row r="1751" s="79" customFormat="1" x14ac:dyDescent="0.3"/>
    <row r="1752" s="79" customFormat="1" x14ac:dyDescent="0.3"/>
    <row r="1753" s="79" customFormat="1" x14ac:dyDescent="0.3"/>
    <row r="1754" s="79" customFormat="1" x14ac:dyDescent="0.3"/>
    <row r="1755" s="79" customFormat="1" x14ac:dyDescent="0.3"/>
    <row r="1756" s="79" customFormat="1" x14ac:dyDescent="0.3"/>
    <row r="1757" s="79" customFormat="1" x14ac:dyDescent="0.3"/>
    <row r="1758" s="79" customFormat="1" x14ac:dyDescent="0.3"/>
    <row r="1759" s="79" customFormat="1" x14ac:dyDescent="0.3"/>
    <row r="1760" s="79" customFormat="1" x14ac:dyDescent="0.3"/>
    <row r="1761" s="79" customFormat="1" x14ac:dyDescent="0.3"/>
    <row r="1762" s="79" customFormat="1" x14ac:dyDescent="0.3"/>
    <row r="1763" s="79" customFormat="1" x14ac:dyDescent="0.3"/>
    <row r="1764" s="79" customFormat="1" x14ac:dyDescent="0.3"/>
    <row r="1765" s="79" customFormat="1" x14ac:dyDescent="0.3"/>
    <row r="1766" s="79" customFormat="1" x14ac:dyDescent="0.3"/>
    <row r="1767" s="79" customFormat="1" x14ac:dyDescent="0.3"/>
    <row r="1768" s="79" customFormat="1" x14ac:dyDescent="0.3"/>
    <row r="1769" s="79" customFormat="1" x14ac:dyDescent="0.3"/>
    <row r="1770" s="79" customFormat="1" x14ac:dyDescent="0.3"/>
    <row r="1771" s="79" customFormat="1" x14ac:dyDescent="0.3"/>
    <row r="1772" s="79" customFormat="1" x14ac:dyDescent="0.3"/>
    <row r="1773" s="79" customFormat="1" x14ac:dyDescent="0.3"/>
    <row r="1774" s="79" customFormat="1" x14ac:dyDescent="0.3"/>
    <row r="1775" s="79" customFormat="1" x14ac:dyDescent="0.3"/>
    <row r="1776" s="79" customFormat="1" x14ac:dyDescent="0.3"/>
    <row r="1777" s="79" customFormat="1" x14ac:dyDescent="0.3"/>
    <row r="1778" s="79" customFormat="1" x14ac:dyDescent="0.3"/>
    <row r="1779" s="79" customFormat="1" x14ac:dyDescent="0.3"/>
    <row r="1780" s="79" customFormat="1" x14ac:dyDescent="0.3"/>
    <row r="1781" s="79" customFormat="1" x14ac:dyDescent="0.3"/>
    <row r="1782" s="79" customFormat="1" x14ac:dyDescent="0.3"/>
    <row r="1783" s="79" customFormat="1" x14ac:dyDescent="0.3"/>
    <row r="1784" s="79" customFormat="1" x14ac:dyDescent="0.3"/>
    <row r="1785" s="79" customFormat="1" x14ac:dyDescent="0.3"/>
    <row r="1786" s="79" customFormat="1" x14ac:dyDescent="0.3"/>
    <row r="1787" s="79" customFormat="1" x14ac:dyDescent="0.3"/>
    <row r="1788" s="79" customFormat="1" x14ac:dyDescent="0.3"/>
    <row r="1789" s="79" customFormat="1" x14ac:dyDescent="0.3"/>
    <row r="1790" s="79" customFormat="1" x14ac:dyDescent="0.3"/>
    <row r="1791" s="79" customFormat="1" x14ac:dyDescent="0.3"/>
    <row r="1792" s="79" customFormat="1" x14ac:dyDescent="0.3"/>
    <row r="1793" s="79" customFormat="1" x14ac:dyDescent="0.3"/>
    <row r="1794" s="79" customFormat="1" x14ac:dyDescent="0.3"/>
    <row r="1795" s="79" customFormat="1" x14ac:dyDescent="0.3"/>
    <row r="1796" s="79" customFormat="1" x14ac:dyDescent="0.3"/>
    <row r="1797" s="79" customFormat="1" x14ac:dyDescent="0.3"/>
    <row r="1798" s="79" customFormat="1" x14ac:dyDescent="0.3"/>
    <row r="1799" s="79" customFormat="1" x14ac:dyDescent="0.3"/>
  </sheetData>
  <sheetProtection algorithmName="SHA-512" hashValue="hWaIFh4hplv2AinpagdtTe/29EI+k/zZeFRVoNEobx/MFbtAV4hbVJv56sxaP3Lehmw230tNvnIIcr/UGYmygg==" saltValue="0e+4GhSws/twqoPWjIerkQ==" spinCount="100000" sheet="1" objects="1" scenarios="1"/>
  <mergeCells count="6">
    <mergeCell ref="B19:N19"/>
    <mergeCell ref="B23:N23"/>
    <mergeCell ref="B22:N22"/>
    <mergeCell ref="B3:N9"/>
    <mergeCell ref="B11:N11"/>
    <mergeCell ref="B12:N12"/>
  </mergeCells>
  <hyperlinks>
    <hyperlink ref="B14" location="'Income Protection Calculator'!A1" display="Income Protection Calculator" xr:uid="{F47974C7-74F5-4EF3-B87E-C9336DB78BCF}"/>
    <hyperlink ref="B15" location="'Business Income Calculator'!A1" display="Business Income Calculator" xr:uid="{CC4FE86E-1BA3-4B05-A008-4E11FF59E9F3}"/>
    <hyperlink ref="B16" location="'Lump Sum Calculator'!A1" display="Lump Sum Calculator" xr:uid="{96E6084F-6D46-45E2-BB97-16D9D56279AB}"/>
    <hyperlink ref="B17" location="'Business Health Assessment'!A1" display="Business Health Assessment" xr:uid="{14DF7568-DB7C-4EE8-A81C-7A911FAD404C}"/>
    <hyperlink ref="B18" location="'Update log'!A1" display="Update Log" xr:uid="{61EB41B9-468A-4A30-9D31-6692713C77BD}"/>
    <hyperlink ref="B13" location="'Limits Calculator'!A1" display="Limits Calculator" xr:uid="{7D33FC91-C41A-4612-83B8-B7EF44E7F7E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932D0-7E43-44DC-AEDC-674F6D3F75C8}">
  <sheetPr codeName="Sheet2"/>
  <dimension ref="A1:BT1610"/>
  <sheetViews>
    <sheetView topLeftCell="A2" workbookViewId="0">
      <selection activeCell="Q15" sqref="Q15"/>
    </sheetView>
  </sheetViews>
  <sheetFormatPr defaultColWidth="8.77734375" defaultRowHeight="14.4" x14ac:dyDescent="0.3"/>
  <cols>
    <col min="1" max="1" width="8.77734375" style="79"/>
    <col min="2" max="2" width="8.77734375" style="26"/>
    <col min="3" max="3" width="30.21875" style="26" customWidth="1"/>
    <col min="4" max="4" width="19.5546875" style="26" customWidth="1"/>
    <col min="5" max="5" width="3.5546875" style="26" customWidth="1"/>
    <col min="6" max="6" width="19.5546875" style="26" customWidth="1"/>
    <col min="7" max="7" width="3.5546875" style="26" customWidth="1"/>
    <col min="8" max="8" width="19.5546875" style="26" customWidth="1"/>
    <col min="9" max="9" width="3.5546875" style="26" customWidth="1"/>
    <col min="10" max="10" width="19.5546875" style="26" customWidth="1"/>
    <col min="11" max="11" width="3.5546875" style="26" customWidth="1"/>
    <col min="12" max="12" width="27" style="26" customWidth="1"/>
    <col min="13" max="13" width="4" style="26" customWidth="1"/>
    <col min="14" max="14" width="8.21875" style="26" customWidth="1"/>
    <col min="15" max="18" width="8.77734375" style="79"/>
    <col min="19" max="19" width="35.77734375" style="79" customWidth="1"/>
    <col min="20" max="20" width="8.77734375" style="79"/>
    <col min="21" max="21" width="11.44140625" style="79" customWidth="1"/>
    <col min="22" max="22" width="8.77734375" style="79"/>
    <col min="23" max="23" width="18.21875" style="79" bestFit="1" customWidth="1"/>
    <col min="24" max="24" width="16.21875" style="79" bestFit="1" customWidth="1"/>
    <col min="25" max="26" width="27.21875" style="79" bestFit="1" customWidth="1"/>
    <col min="27" max="72" width="8.77734375" style="79"/>
    <col min="73" max="16384" width="8.77734375" style="26"/>
  </cols>
  <sheetData>
    <row r="1" spans="1:72" s="79" customFormat="1" x14ac:dyDescent="0.3"/>
    <row r="2" spans="1:72" s="54" customFormat="1" ht="43.05" customHeight="1" thickBot="1" x14ac:dyDescent="0.35">
      <c r="A2" s="84"/>
      <c r="B2" s="55" t="e" vm="2">
        <v>#VALUE!</v>
      </c>
      <c r="C2" s="107"/>
      <c r="D2" s="107"/>
      <c r="E2" s="107"/>
      <c r="F2" s="107"/>
      <c r="G2" s="107"/>
      <c r="H2" s="107"/>
      <c r="I2" s="107"/>
      <c r="J2" s="107"/>
      <c r="K2" s="107"/>
      <c r="L2" s="107"/>
      <c r="M2" s="107"/>
      <c r="N2" s="107"/>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row>
    <row r="3" spans="1:72" ht="53.1" customHeight="1" thickBot="1" x14ac:dyDescent="0.35">
      <c r="B3" s="7"/>
      <c r="C3" s="164" t="s">
        <v>8</v>
      </c>
      <c r="D3" s="165"/>
      <c r="E3" s="165"/>
      <c r="F3" s="165"/>
      <c r="G3" s="165"/>
      <c r="H3" s="165"/>
      <c r="I3" s="165"/>
      <c r="J3" s="165"/>
      <c r="K3" s="165"/>
      <c r="L3" s="165"/>
      <c r="M3" s="166"/>
      <c r="N3" s="7"/>
    </row>
    <row r="4" spans="1:72" ht="20.399999999999999" thickBot="1" x14ac:dyDescent="0.35">
      <c r="B4" s="7"/>
      <c r="C4" s="108"/>
      <c r="D4" s="108"/>
      <c r="E4" s="108"/>
      <c r="F4" s="108"/>
      <c r="G4" s="108"/>
      <c r="H4" s="108"/>
      <c r="I4" s="108"/>
      <c r="J4" s="108"/>
      <c r="K4" s="108"/>
      <c r="L4" s="108"/>
      <c r="M4" s="108"/>
      <c r="N4" s="7"/>
    </row>
    <row r="5" spans="1:72" ht="19.8" x14ac:dyDescent="0.4">
      <c r="B5" s="7"/>
      <c r="C5" s="167" t="s">
        <v>9</v>
      </c>
      <c r="D5" s="168"/>
      <c r="E5" s="168"/>
      <c r="F5" s="168"/>
      <c r="G5" s="168"/>
      <c r="H5" s="168"/>
      <c r="I5" s="169"/>
      <c r="J5" s="163" t="e" vm="1">
        <v>#VALUE!</v>
      </c>
      <c r="K5" s="163"/>
      <c r="L5" s="163"/>
      <c r="M5" s="163"/>
      <c r="N5" s="7"/>
    </row>
    <row r="6" spans="1:72" ht="19.5" customHeight="1" x14ac:dyDescent="0.3">
      <c r="B6" s="7"/>
      <c r="C6" s="111" t="s">
        <v>10</v>
      </c>
      <c r="D6" s="160"/>
      <c r="E6" s="160"/>
      <c r="F6" s="160"/>
      <c r="G6" s="160"/>
      <c r="H6" s="160"/>
      <c r="I6" s="160"/>
      <c r="J6" s="163"/>
      <c r="K6" s="163"/>
      <c r="L6" s="163"/>
      <c r="M6" s="163"/>
      <c r="N6" s="7"/>
    </row>
    <row r="7" spans="1:72" ht="19.5" customHeight="1" x14ac:dyDescent="0.3">
      <c r="B7" s="7"/>
      <c r="C7" s="111" t="s">
        <v>11</v>
      </c>
      <c r="D7" s="160"/>
      <c r="E7" s="160"/>
      <c r="F7" s="160"/>
      <c r="G7" s="160"/>
      <c r="H7" s="160"/>
      <c r="I7" s="160"/>
      <c r="J7" s="163"/>
      <c r="K7" s="163"/>
      <c r="L7" s="163"/>
      <c r="M7" s="163"/>
      <c r="N7" s="7"/>
    </row>
    <row r="8" spans="1:72" ht="20.100000000000001" customHeight="1" thickBot="1" x14ac:dyDescent="0.35">
      <c r="B8" s="7"/>
      <c r="C8" s="112" t="s">
        <v>12</v>
      </c>
      <c r="D8" s="116" t="s">
        <v>13</v>
      </c>
      <c r="E8" s="117"/>
      <c r="F8" s="116" t="s">
        <v>14</v>
      </c>
      <c r="G8" s="117"/>
      <c r="H8" s="118" t="s">
        <v>15</v>
      </c>
      <c r="I8" s="117"/>
      <c r="J8" s="163"/>
      <c r="K8" s="163"/>
      <c r="L8" s="163"/>
      <c r="M8" s="163"/>
      <c r="N8" s="7"/>
      <c r="W8" s="85"/>
    </row>
    <row r="9" spans="1:72" ht="15" thickBot="1" x14ac:dyDescent="0.35">
      <c r="B9" s="7"/>
      <c r="C9" s="7"/>
      <c r="D9" s="7"/>
      <c r="E9" s="7"/>
      <c r="F9" s="7"/>
      <c r="G9" s="7"/>
      <c r="H9" s="7"/>
      <c r="I9" s="7"/>
      <c r="J9" s="7"/>
      <c r="K9" s="7"/>
      <c r="L9" s="7"/>
      <c r="M9" s="7"/>
      <c r="N9" s="7"/>
    </row>
    <row r="10" spans="1:72" ht="19.8" x14ac:dyDescent="0.3">
      <c r="B10" s="7"/>
      <c r="C10" s="149" t="s">
        <v>16</v>
      </c>
      <c r="D10" s="150"/>
      <c r="E10" s="150"/>
      <c r="F10" s="150"/>
      <c r="G10" s="150"/>
      <c r="H10" s="150"/>
      <c r="I10" s="150"/>
      <c r="J10" s="150"/>
      <c r="K10" s="150"/>
      <c r="L10" s="150"/>
      <c r="M10" s="151"/>
      <c r="N10" s="7"/>
    </row>
    <row r="11" spans="1:72" ht="19.8" x14ac:dyDescent="0.3">
      <c r="B11" s="7"/>
      <c r="C11" s="40"/>
      <c r="D11" s="109"/>
      <c r="E11" s="109"/>
      <c r="F11" s="109"/>
      <c r="G11" s="109"/>
      <c r="H11" s="109"/>
      <c r="I11" s="109"/>
      <c r="J11" s="109"/>
      <c r="K11" s="109"/>
      <c r="L11" s="109"/>
      <c r="M11" s="41"/>
      <c r="N11" s="7"/>
    </row>
    <row r="12" spans="1:72" x14ac:dyDescent="0.3">
      <c r="B12" s="7"/>
      <c r="C12" s="6"/>
      <c r="D12" s="80" t="s">
        <v>17</v>
      </c>
      <c r="E12" s="7"/>
      <c r="F12" s="80" t="s">
        <v>18</v>
      </c>
      <c r="G12" s="7"/>
      <c r="H12" s="80" t="s">
        <v>19</v>
      </c>
      <c r="I12" s="7"/>
      <c r="J12" s="80" t="s">
        <v>20</v>
      </c>
      <c r="K12" s="7"/>
      <c r="L12" s="80" t="s">
        <v>21</v>
      </c>
      <c r="M12" s="8"/>
      <c r="N12" s="7"/>
    </row>
    <row r="13" spans="1:72" x14ac:dyDescent="0.3">
      <c r="B13" s="7"/>
      <c r="C13" s="13" t="s">
        <v>22</v>
      </c>
      <c r="D13" s="68">
        <v>0</v>
      </c>
      <c r="E13" s="7"/>
      <c r="F13" s="68">
        <v>0</v>
      </c>
      <c r="G13" s="7"/>
      <c r="H13" s="68">
        <v>0</v>
      </c>
      <c r="I13" s="7"/>
      <c r="J13" s="68">
        <v>0</v>
      </c>
      <c r="K13" s="7"/>
      <c r="L13" s="73" t="s">
        <v>23</v>
      </c>
      <c r="M13" s="8"/>
      <c r="N13" s="7"/>
    </row>
    <row r="14" spans="1:72" x14ac:dyDescent="0.3">
      <c r="B14" s="7"/>
      <c r="C14" s="13" t="s">
        <v>24</v>
      </c>
      <c r="D14" s="68">
        <v>0</v>
      </c>
      <c r="E14" s="7"/>
      <c r="F14" s="68">
        <v>0</v>
      </c>
      <c r="G14" s="7"/>
      <c r="H14" s="68">
        <v>0</v>
      </c>
      <c r="I14" s="7"/>
      <c r="J14" s="65">
        <v>0</v>
      </c>
      <c r="K14" s="7"/>
      <c r="L14" s="110"/>
      <c r="M14" s="8"/>
      <c r="N14" s="7"/>
    </row>
    <row r="15" spans="1:72" x14ac:dyDescent="0.3">
      <c r="B15" s="7"/>
      <c r="C15" s="74"/>
      <c r="D15" s="7"/>
      <c r="E15" s="7"/>
      <c r="F15" s="7"/>
      <c r="G15" s="7"/>
      <c r="H15" s="7"/>
      <c r="I15" s="7"/>
      <c r="J15" s="7"/>
      <c r="K15" s="7"/>
      <c r="L15" s="80" t="s">
        <v>25</v>
      </c>
      <c r="M15" s="8"/>
      <c r="N15" s="7"/>
    </row>
    <row r="16" spans="1:72" x14ac:dyDescent="0.3">
      <c r="B16" s="7"/>
      <c r="C16" s="13" t="s">
        <v>26</v>
      </c>
      <c r="D16" s="64">
        <f>IF(D14&gt;=D13,D14,D13)</f>
        <v>0</v>
      </c>
      <c r="E16" s="7"/>
      <c r="F16" s="64">
        <f>MIN(5000000, IF(F14&gt;=F13,F14,F13))</f>
        <v>0</v>
      </c>
      <c r="G16" s="7"/>
      <c r="H16" s="64">
        <f>MIN(5000000,IF(AND(L13="Yes",H14&gt;SUM(H13,F13)),H14,IF(AND(L13="No",H14&gt;H13),H14,IF(L13="Yes",SUM(F13,H13),H13))))</f>
        <v>0</v>
      </c>
      <c r="I16" s="7"/>
      <c r="J16" s="64">
        <f>MIN(60000,IF(J14&gt;J13,J14,J13))</f>
        <v>0</v>
      </c>
      <c r="K16" s="7"/>
      <c r="L16" s="72" t="s">
        <v>55</v>
      </c>
      <c r="M16" s="8"/>
      <c r="N16" s="7"/>
    </row>
    <row r="17" spans="2:27" ht="15" thickBot="1" x14ac:dyDescent="0.35">
      <c r="B17" s="7"/>
      <c r="C17" s="113"/>
      <c r="D17" s="114"/>
      <c r="E17" s="16"/>
      <c r="F17" s="114"/>
      <c r="G17" s="16"/>
      <c r="H17" s="114"/>
      <c r="I17" s="16"/>
      <c r="J17" s="114"/>
      <c r="K17" s="16"/>
      <c r="L17" s="115"/>
      <c r="M17" s="19"/>
      <c r="N17" s="7"/>
    </row>
    <row r="18" spans="2:27" x14ac:dyDescent="0.3">
      <c r="B18" s="7"/>
      <c r="C18" s="7"/>
      <c r="D18" s="7"/>
      <c r="E18" s="7"/>
      <c r="F18" s="7"/>
      <c r="G18" s="7"/>
      <c r="H18" s="7"/>
      <c r="I18" s="7"/>
      <c r="J18" s="7"/>
      <c r="K18" s="7"/>
      <c r="L18" s="7"/>
      <c r="M18" s="7"/>
      <c r="N18" s="7"/>
    </row>
    <row r="19" spans="2:27" ht="15" thickBot="1" x14ac:dyDescent="0.35">
      <c r="B19" s="7"/>
      <c r="C19" s="7"/>
      <c r="D19" s="7"/>
      <c r="E19" s="7"/>
      <c r="F19" s="7"/>
      <c r="G19" s="7"/>
      <c r="H19" s="7"/>
      <c r="I19" s="7"/>
      <c r="J19" s="7"/>
      <c r="K19" s="7"/>
      <c r="L19" s="7"/>
      <c r="M19" s="7"/>
      <c r="N19" s="7"/>
    </row>
    <row r="20" spans="2:27" ht="19.8" x14ac:dyDescent="0.3">
      <c r="B20" s="7"/>
      <c r="C20" s="149" t="s">
        <v>28</v>
      </c>
      <c r="D20" s="150"/>
      <c r="E20" s="150"/>
      <c r="F20" s="150"/>
      <c r="G20" s="150"/>
      <c r="H20" s="150"/>
      <c r="I20" s="150"/>
      <c r="J20" s="150"/>
      <c r="K20" s="150"/>
      <c r="L20" s="150"/>
      <c r="M20" s="151"/>
      <c r="N20" s="7"/>
    </row>
    <row r="21" spans="2:27" x14ac:dyDescent="0.3">
      <c r="B21" s="7"/>
      <c r="C21" s="6"/>
      <c r="D21" s="7"/>
      <c r="E21" s="7"/>
      <c r="F21" s="7"/>
      <c r="G21" s="7"/>
      <c r="H21" s="7"/>
      <c r="I21" s="7"/>
      <c r="J21" s="7"/>
      <c r="K21" s="7"/>
      <c r="L21" s="7"/>
      <c r="M21" s="8"/>
      <c r="N21" s="7"/>
      <c r="V21" s="86"/>
    </row>
    <row r="22" spans="2:27" x14ac:dyDescent="0.3">
      <c r="B22" s="7"/>
      <c r="C22" s="6"/>
      <c r="D22" s="80" t="s">
        <v>17</v>
      </c>
      <c r="E22" s="7"/>
      <c r="F22" s="80" t="s">
        <v>18</v>
      </c>
      <c r="G22" s="7"/>
      <c r="H22" s="80" t="s">
        <v>19</v>
      </c>
      <c r="I22" s="7"/>
      <c r="J22" s="80" t="s">
        <v>20</v>
      </c>
      <c r="K22" s="7"/>
      <c r="L22" s="7"/>
      <c r="M22" s="8"/>
      <c r="N22" s="7"/>
    </row>
    <row r="23" spans="2:27" x14ac:dyDescent="0.3">
      <c r="B23" s="7"/>
      <c r="C23" s="13" t="s">
        <v>29</v>
      </c>
      <c r="D23" s="68">
        <v>0</v>
      </c>
      <c r="E23" s="7"/>
      <c r="F23" s="68">
        <v>0</v>
      </c>
      <c r="G23" s="7"/>
      <c r="H23" s="68">
        <v>0</v>
      </c>
      <c r="I23" s="7"/>
      <c r="J23" s="68">
        <v>0</v>
      </c>
      <c r="K23" s="7"/>
      <c r="L23" s="7"/>
      <c r="M23" s="8"/>
      <c r="N23" s="7"/>
    </row>
    <row r="24" spans="2:27" ht="15" thickBot="1" x14ac:dyDescent="0.35">
      <c r="B24" s="7"/>
      <c r="C24" s="18"/>
      <c r="D24" s="16"/>
      <c r="E24" s="16"/>
      <c r="F24" s="16"/>
      <c r="G24" s="16"/>
      <c r="H24" s="16"/>
      <c r="I24" s="16"/>
      <c r="J24" s="16"/>
      <c r="K24" s="16"/>
      <c r="L24" s="16"/>
      <c r="M24" s="19"/>
      <c r="N24" s="7"/>
      <c r="S24" s="86"/>
      <c r="AA24" s="86"/>
    </row>
    <row r="25" spans="2:27" ht="15" thickBot="1" x14ac:dyDescent="0.35">
      <c r="B25" s="7"/>
      <c r="C25" s="7"/>
      <c r="D25" s="7"/>
      <c r="E25" s="7"/>
      <c r="F25" s="7"/>
      <c r="G25" s="7"/>
      <c r="H25" s="7"/>
      <c r="I25" s="7"/>
      <c r="J25" s="7"/>
      <c r="K25" s="7"/>
      <c r="L25" s="7"/>
      <c r="M25" s="7"/>
      <c r="N25" s="7"/>
    </row>
    <row r="26" spans="2:27" ht="19.8" x14ac:dyDescent="0.4">
      <c r="B26" s="7"/>
      <c r="C26" s="157" t="s">
        <v>30</v>
      </c>
      <c r="D26" s="158"/>
      <c r="E26" s="158"/>
      <c r="F26" s="158"/>
      <c r="G26" s="158"/>
      <c r="H26" s="158"/>
      <c r="I26" s="158"/>
      <c r="J26" s="158"/>
      <c r="K26" s="158"/>
      <c r="L26" s="158"/>
      <c r="M26" s="159"/>
      <c r="N26" s="7"/>
    </row>
    <row r="27" spans="2:27" x14ac:dyDescent="0.3">
      <c r="B27" s="7"/>
      <c r="C27" s="6"/>
      <c r="D27" s="7"/>
      <c r="E27" s="7"/>
      <c r="F27" s="7"/>
      <c r="G27" s="7"/>
      <c r="H27" s="7"/>
      <c r="I27" s="7"/>
      <c r="J27" s="7"/>
      <c r="K27" s="7"/>
      <c r="L27" s="7"/>
      <c r="M27" s="8"/>
      <c r="N27" s="7"/>
    </row>
    <row r="28" spans="2:27" x14ac:dyDescent="0.3">
      <c r="B28" s="7"/>
      <c r="C28" s="6"/>
      <c r="D28" s="80" t="s">
        <v>17</v>
      </c>
      <c r="E28" s="7"/>
      <c r="F28" s="80" t="s">
        <v>18</v>
      </c>
      <c r="G28" s="7"/>
      <c r="H28" s="80" t="s">
        <v>19</v>
      </c>
      <c r="I28" s="7"/>
      <c r="J28" s="80" t="s">
        <v>20</v>
      </c>
      <c r="K28" s="7"/>
      <c r="L28" s="7"/>
      <c r="M28" s="8"/>
      <c r="N28" s="7"/>
      <c r="V28" s="86"/>
    </row>
    <row r="29" spans="2:27" x14ac:dyDescent="0.3">
      <c r="B29" s="7"/>
      <c r="C29" s="13" t="s">
        <v>31</v>
      </c>
      <c r="D29" s="11">
        <f>SUM(D16,D23)</f>
        <v>0</v>
      </c>
      <c r="E29" s="7"/>
      <c r="F29" s="11">
        <f>SUM(F16,F23)</f>
        <v>0</v>
      </c>
      <c r="G29" s="7"/>
      <c r="H29" s="11">
        <f>SUM(H16,H23)</f>
        <v>0</v>
      </c>
      <c r="I29" s="7"/>
      <c r="J29" s="11">
        <f>SUM(J16,J23)</f>
        <v>0</v>
      </c>
      <c r="K29" s="7"/>
      <c r="L29" s="7"/>
      <c r="M29" s="8"/>
      <c r="N29" s="7"/>
      <c r="V29" s="86"/>
    </row>
    <row r="30" spans="2:27" ht="15" thickBot="1" x14ac:dyDescent="0.35">
      <c r="B30" s="7"/>
      <c r="C30" s="18"/>
      <c r="D30" s="16"/>
      <c r="E30" s="16"/>
      <c r="F30" s="16"/>
      <c r="G30" s="16"/>
      <c r="H30" s="16"/>
      <c r="I30" s="16"/>
      <c r="J30" s="16"/>
      <c r="K30" s="16"/>
      <c r="L30" s="16"/>
      <c r="M30" s="19"/>
      <c r="N30" s="7"/>
    </row>
    <row r="31" spans="2:27" ht="15" thickBot="1" x14ac:dyDescent="0.35">
      <c r="B31" s="7"/>
      <c r="C31" s="7"/>
      <c r="D31" s="7"/>
      <c r="E31" s="7"/>
      <c r="F31" s="7"/>
      <c r="G31" s="7"/>
      <c r="H31" s="7"/>
      <c r="I31" s="7"/>
      <c r="J31" s="7"/>
      <c r="K31" s="7"/>
      <c r="L31" s="7"/>
      <c r="M31" s="7"/>
      <c r="N31" s="7"/>
      <c r="V31" s="86"/>
    </row>
    <row r="32" spans="2:27" ht="19.8" x14ac:dyDescent="0.4">
      <c r="B32" s="7"/>
      <c r="C32" s="167" t="s">
        <v>32</v>
      </c>
      <c r="D32" s="168"/>
      <c r="E32" s="168"/>
      <c r="F32" s="168"/>
      <c r="G32" s="168"/>
      <c r="H32" s="168"/>
      <c r="I32" s="168"/>
      <c r="J32" s="168"/>
      <c r="K32" s="168"/>
      <c r="L32" s="168"/>
      <c r="M32" s="169"/>
      <c r="N32" s="7"/>
    </row>
    <row r="33" spans="2:14" x14ac:dyDescent="0.3">
      <c r="B33" s="7"/>
      <c r="C33" s="6"/>
      <c r="D33" s="7"/>
      <c r="E33" s="7"/>
      <c r="F33" s="7"/>
      <c r="G33" s="7"/>
      <c r="H33" s="7"/>
      <c r="I33" s="7"/>
      <c r="J33" s="7"/>
      <c r="K33" s="7"/>
      <c r="L33" s="7"/>
      <c r="M33" s="8"/>
      <c r="N33" s="7"/>
    </row>
    <row r="34" spans="2:14" x14ac:dyDescent="0.3">
      <c r="B34" s="7"/>
      <c r="C34" s="6"/>
      <c r="D34" s="161" t="s">
        <v>33</v>
      </c>
      <c r="E34" s="161"/>
      <c r="F34" s="161"/>
      <c r="G34" s="7"/>
      <c r="H34" s="161" t="s">
        <v>34</v>
      </c>
      <c r="I34" s="161"/>
      <c r="J34" s="161"/>
      <c r="K34" s="161"/>
      <c r="L34" s="56"/>
      <c r="M34" s="8"/>
      <c r="N34" s="7"/>
    </row>
    <row r="35" spans="2:14" x14ac:dyDescent="0.3">
      <c r="B35" s="7"/>
      <c r="C35" s="6"/>
      <c r="D35" s="162" t="str">
        <f>_xlfn.LET(
  _xlpm.age, D7,
  _xlpm.life_terminal, D16,
  _xlpm.tpd, H16,
  _xlpm.ip_kpp, J16,
  _xlpm.trauma, F16,
  _xlpm.male, E8,
  _xlpm.female, G8,
  _xlpm.gender_x, I8,
  _xlpm.gender_label,
    IF(_xlpm.male, "PSA",
      IF(_xlpm.female, "Mammogram",
        IF(_xlpm.gender_x, "PSA or Mammogram", "")
      )
    ),
  _xlpm.life_code,
    IF(_xlpm.age &lt;= 45, IF(_xlpm.life_terminal &gt; 5000000, 4, IF(_xlpm.life_terminal &gt; 3500000, 3, IF(_xlpm.life_terminal &gt; 2750000, 2, 1))),
    IF(_xlpm.age &lt;= 50, IF(_xlpm.life_terminal &gt; 5000000, 4, IF(_xlpm.life_terminal &gt; 3000000, 3, IF(_xlpm.life_terminal &gt; 1500000, 2, 1))),
    IF(_xlpm.age &lt;= 60, IF(_xlpm.life_terminal &gt; 5000000, 4, IF(_xlpm.life_terminal &gt; 3000000, 3, IF(_xlpm.life_terminal &gt; 1000000, 2, 1))),
    IF(_xlpm.age &gt;  60, IF(_xlpm.life_terminal &gt; 3000000, 4, IF(_xlpm.life_terminal &gt; 500000, 2, 1)),
    IF(_xlpm.life_terminal &gt; 5000000, 4, IF(_xlpm.life_terminal &gt; 3000000, 2, IF(_xlpm.life_terminal &gt; 500000, 1, 1)))
    )))),
  _xlpm.tpd_code,
    IF(_xlpm.age &lt;= 45, IF(_xlpm.tpd &gt; 4000000, 4, IF(_xlpm.tpd &gt; 3000000, 3, IF(_xlpm.tpd &gt; 2750000, 2, 1))),
    IF(_xlpm.age &lt;= 50, IF(_xlpm.tpd &gt; 4000000, 4, IF(_xlpm.tpd &gt; 3000000, 3, IF(_xlpm.tpd &gt; 1500000, 2, 1))),
    IF(_xlpm.age &lt;= 60, IF(_xlpm.tpd &gt; 4000000, 4, IF(_xlpm.tpd &gt; 3000000, 3, IF(_xlpm.tpd &gt; 1000000, 2, 1))),
    IF(_xlpm.age &gt;  60, IF(_xlpm.tpd &gt; 3000000, 4, IF(_xlpm.tpd &gt; 500000, 2, 1)),
    IF(_xlpm.tpd &gt; 4000000, 4, IF(_xlpm.tpd &gt; 3000000, 2, IF(_xlpm.tpd &gt; 500000, 1, 1)))
    )))),
  _xlpm.ip_code,
    IF(_xlpm.ip_kpp &gt; 30000, 4, IF(_xlpm.ip_kpp &gt; 15000, 3, IF(_xlpm.ip_kpp &gt; 10000, 2, 1))),
  _xlpm.trauma_code,
    IF(_xlpm.age &lt;= 45, IF(_xlpm.trauma &gt; 1500000, 4, IF(_xlpm.trauma &gt; 1000000, 3, 1)),
    IF(_xlpm.age &lt;= 50, IF(_xlpm.trauma &gt; 1500000, 4, IF(_xlpm.trauma &gt; 1000000, 3, 1)),
    IF(_xlpm.age &lt;= 60, IF(_xlpm.trauma &gt; 1000000, 4, 1),
    IF(_xlpm.age &gt;  60, IF(_xlpm.trauma &gt; 1000000, 4, IF(_xlpm.trauma &gt; 500000, 2, 1)),
    IF(_xlpm.trauma &gt; 1000000, 4, IF(_xlpm.trauma &gt; 500000, 2, 1))
    )))),
  _xlpm.max_code, MAX(_xlpm.life_code, _xlpm.tpd_code, _xlpm.ip_code, _xlpm.trauma_code),
  _xlpm.special_case,
    AND(OR(_xlpm.life_terminal &gt; 5000000, _xlpm.tpd &gt; 4000000), _xlpm.trauma &gt; 1000000, _xlpm.trauma &lt;= 1500000),
  _xlpm.result,
    IF(_xlpm.special_case, "Code C + " &amp; _xlpm.gender_label,
    IF(_xlpm.max_code = 4,
      IF(_xlpm.trauma_code = 4, "Code C + " &amp; _xlpm.gender_label,
      IF(_xlpm.ip_code = 4, "Code C + " &amp; _xlpm.gender_label,
      "Code C")),
    IF(_xlpm.max_code = 3,
      IF(_xlpm.trauma_code = 3, "Code B + " &amp; _xlpm.gender_label, "Code B"),
    IF(_xlpm.max_code = 2, "Code A", "Personal Statement")))),
  _xlpm.result
)</f>
        <v>Personal Statement</v>
      </c>
      <c r="E35" s="162"/>
      <c r="F35" s="162"/>
      <c r="G35" s="7"/>
      <c r="H35" s="156" t="str">
        <f>IFERROR(
IF(
OR(D29&gt;3000000,F29&gt;2500000,H29&gt;3000000),
"Additional financial information (e.g. accounts, adviser’s SOA, loan agreements, valuation, buy/sell agreement)",
IF(
AND(D29&lt;=3000000, F29&lt;=2500000, H29&lt;=3000000, J16&gt;0, OR(L16="Agreed Value", L16="Agreed Loss of Earnings")),
"Proof of Income - Payslips, 2 years accounts, PITR etc",
IF(
AND(D29&lt;=3000000, F29&lt;=2500000, H29&lt;=3000000, J16&gt;0, L16="Key Person Protector"),
"2 years full finalised accounts",
IF(
AND(D29&lt;=3000000, F29&lt;=2500000, H29&lt;=3000000, J16&gt;10000, L16="Loss of Earnings"),
"Proof of Income - Payslips, 2 years accounts, PITR etc", "Personal Statement"
)))), "Please check values input")</f>
        <v>Personal Statement</v>
      </c>
      <c r="I35" s="156"/>
      <c r="J35" s="156"/>
      <c r="K35" s="156"/>
      <c r="L35" s="63"/>
      <c r="M35" s="8"/>
      <c r="N35" s="7"/>
    </row>
    <row r="36" spans="2:14" x14ac:dyDescent="0.3">
      <c r="B36" s="7"/>
      <c r="C36" s="6"/>
      <c r="D36" s="162"/>
      <c r="E36" s="162"/>
      <c r="F36" s="162"/>
      <c r="G36" s="7"/>
      <c r="H36" s="156"/>
      <c r="I36" s="156"/>
      <c r="J36" s="156"/>
      <c r="K36" s="156"/>
      <c r="L36" s="63"/>
      <c r="M36" s="8"/>
      <c r="N36" s="7"/>
    </row>
    <row r="37" spans="2:14" x14ac:dyDescent="0.3">
      <c r="B37" s="7"/>
      <c r="C37" s="6"/>
      <c r="D37" s="162"/>
      <c r="E37" s="162"/>
      <c r="F37" s="162"/>
      <c r="G37" s="7"/>
      <c r="H37" s="156"/>
      <c r="I37" s="156"/>
      <c r="J37" s="156"/>
      <c r="K37" s="156"/>
      <c r="L37" s="63"/>
      <c r="M37" s="8"/>
      <c r="N37" s="7"/>
    </row>
    <row r="38" spans="2:14" x14ac:dyDescent="0.3">
      <c r="B38" s="7"/>
      <c r="C38" s="6"/>
      <c r="D38" s="162"/>
      <c r="E38" s="162"/>
      <c r="F38" s="162"/>
      <c r="G38" s="7"/>
      <c r="H38" s="156"/>
      <c r="I38" s="156"/>
      <c r="J38" s="156"/>
      <c r="K38" s="156"/>
      <c r="L38" s="63"/>
      <c r="M38" s="8"/>
      <c r="N38" s="7"/>
    </row>
    <row r="39" spans="2:14" ht="15" thickBot="1" x14ac:dyDescent="0.35">
      <c r="B39" s="7"/>
      <c r="C39" s="18"/>
      <c r="D39" s="66"/>
      <c r="E39" s="66"/>
      <c r="F39" s="66"/>
      <c r="G39" s="16"/>
      <c r="H39" s="67"/>
      <c r="I39" s="67"/>
      <c r="J39" s="67"/>
      <c r="K39" s="67"/>
      <c r="L39" s="67"/>
      <c r="M39" s="19"/>
      <c r="N39" s="7"/>
    </row>
    <row r="40" spans="2:14" x14ac:dyDescent="0.3">
      <c r="B40" s="7"/>
      <c r="C40" s="7"/>
      <c r="D40" s="7"/>
      <c r="E40" s="7"/>
      <c r="F40" s="7"/>
      <c r="G40" s="7"/>
      <c r="H40" s="7"/>
      <c r="I40" s="7"/>
      <c r="J40" s="7"/>
      <c r="K40" s="7"/>
      <c r="L40" s="7"/>
      <c r="M40" s="7"/>
      <c r="N40" s="7"/>
    </row>
    <row r="41" spans="2:14" s="79" customFormat="1" x14ac:dyDescent="0.3"/>
    <row r="42" spans="2:14" s="79" customFormat="1" x14ac:dyDescent="0.3"/>
    <row r="43" spans="2:14" s="79" customFormat="1" x14ac:dyDescent="0.3"/>
    <row r="44" spans="2:14" s="79" customFormat="1" x14ac:dyDescent="0.3"/>
    <row r="45" spans="2:14" s="79" customFormat="1" x14ac:dyDescent="0.3"/>
    <row r="46" spans="2:14" s="79" customFormat="1" x14ac:dyDescent="0.3"/>
    <row r="47" spans="2:14" s="79" customFormat="1" x14ac:dyDescent="0.3"/>
    <row r="48" spans="2:14" s="79" customFormat="1" x14ac:dyDescent="0.3"/>
    <row r="49" s="79" customFormat="1" x14ac:dyDescent="0.3"/>
    <row r="50" s="79" customFormat="1" x14ac:dyDescent="0.3"/>
    <row r="51" s="79" customFormat="1" x14ac:dyDescent="0.3"/>
    <row r="52" s="79" customFormat="1" x14ac:dyDescent="0.3"/>
    <row r="53" s="79" customFormat="1" x14ac:dyDescent="0.3"/>
    <row r="54" s="79" customFormat="1" x14ac:dyDescent="0.3"/>
    <row r="55" s="79" customFormat="1" x14ac:dyDescent="0.3"/>
    <row r="56" s="79" customFormat="1" x14ac:dyDescent="0.3"/>
    <row r="57" s="79" customFormat="1" x14ac:dyDescent="0.3"/>
    <row r="58" s="79" customFormat="1" x14ac:dyDescent="0.3"/>
    <row r="59" s="79" customFormat="1" x14ac:dyDescent="0.3"/>
    <row r="60" s="79" customFormat="1" x14ac:dyDescent="0.3"/>
    <row r="61" s="79" customFormat="1" x14ac:dyDescent="0.3"/>
    <row r="62" s="79" customFormat="1" x14ac:dyDescent="0.3"/>
    <row r="63" s="79" customFormat="1" x14ac:dyDescent="0.3"/>
    <row r="64" s="79" customFormat="1" x14ac:dyDescent="0.3"/>
    <row r="65" s="79" customFormat="1" x14ac:dyDescent="0.3"/>
    <row r="66" s="79" customFormat="1" x14ac:dyDescent="0.3"/>
    <row r="67" s="79" customFormat="1" x14ac:dyDescent="0.3"/>
    <row r="68" s="79" customFormat="1" x14ac:dyDescent="0.3"/>
    <row r="69" s="79" customFormat="1" x14ac:dyDescent="0.3"/>
    <row r="70" s="79" customFormat="1" x14ac:dyDescent="0.3"/>
    <row r="71" s="79" customFormat="1" x14ac:dyDescent="0.3"/>
    <row r="72" s="79" customFormat="1" x14ac:dyDescent="0.3"/>
    <row r="73" s="79" customFormat="1" x14ac:dyDescent="0.3"/>
    <row r="74" s="79" customFormat="1" x14ac:dyDescent="0.3"/>
    <row r="75" s="79" customFormat="1" x14ac:dyDescent="0.3"/>
    <row r="76" s="79" customFormat="1" x14ac:dyDescent="0.3"/>
    <row r="77" s="79" customFormat="1" x14ac:dyDescent="0.3"/>
    <row r="78" s="79" customFormat="1" x14ac:dyDescent="0.3"/>
    <row r="79" s="79" customFormat="1" x14ac:dyDescent="0.3"/>
    <row r="80" s="79" customFormat="1" x14ac:dyDescent="0.3"/>
    <row r="81" s="79" customFormat="1" x14ac:dyDescent="0.3"/>
    <row r="82" s="79" customFormat="1" x14ac:dyDescent="0.3"/>
    <row r="83" s="79" customFormat="1" x14ac:dyDescent="0.3"/>
    <row r="84" s="79" customFormat="1" x14ac:dyDescent="0.3"/>
    <row r="85" s="79" customFormat="1" x14ac:dyDescent="0.3"/>
    <row r="86" s="79" customFormat="1" x14ac:dyDescent="0.3"/>
    <row r="87" s="79" customFormat="1" x14ac:dyDescent="0.3"/>
    <row r="88" s="79" customFormat="1" x14ac:dyDescent="0.3"/>
    <row r="89" s="79" customFormat="1" x14ac:dyDescent="0.3"/>
    <row r="90" s="79" customFormat="1" x14ac:dyDescent="0.3"/>
    <row r="91" s="79" customFormat="1" x14ac:dyDescent="0.3"/>
    <row r="92" s="79" customFormat="1" x14ac:dyDescent="0.3"/>
    <row r="93" s="79" customFormat="1" x14ac:dyDescent="0.3"/>
    <row r="94" s="79" customFormat="1" x14ac:dyDescent="0.3"/>
    <row r="95" s="79" customFormat="1" x14ac:dyDescent="0.3"/>
    <row r="96" s="79" customFormat="1" x14ac:dyDescent="0.3"/>
    <row r="97" s="79" customFormat="1" x14ac:dyDescent="0.3"/>
    <row r="98" s="79" customFormat="1" x14ac:dyDescent="0.3"/>
    <row r="99" s="79" customFormat="1" x14ac:dyDescent="0.3"/>
    <row r="100" s="79" customFormat="1" x14ac:dyDescent="0.3"/>
    <row r="101" s="79" customFormat="1" x14ac:dyDescent="0.3"/>
    <row r="102" s="79" customFormat="1" x14ac:dyDescent="0.3"/>
    <row r="103" s="79" customFormat="1" x14ac:dyDescent="0.3"/>
    <row r="104" s="79" customFormat="1" x14ac:dyDescent="0.3"/>
    <row r="105" s="79" customFormat="1" x14ac:dyDescent="0.3"/>
    <row r="106" s="79" customFormat="1" x14ac:dyDescent="0.3"/>
    <row r="107" s="79" customFormat="1" x14ac:dyDescent="0.3"/>
    <row r="108" s="79" customFormat="1" x14ac:dyDescent="0.3"/>
    <row r="109" s="79" customFormat="1" x14ac:dyDescent="0.3"/>
    <row r="110" s="79" customFormat="1" x14ac:dyDescent="0.3"/>
    <row r="111" s="79" customFormat="1" x14ac:dyDescent="0.3"/>
    <row r="112" s="79" customFormat="1" x14ac:dyDescent="0.3"/>
    <row r="113" s="79" customFormat="1" x14ac:dyDescent="0.3"/>
    <row r="114" s="79" customFormat="1" x14ac:dyDescent="0.3"/>
    <row r="115" s="79" customFormat="1" x14ac:dyDescent="0.3"/>
    <row r="116" s="79" customFormat="1" x14ac:dyDescent="0.3"/>
    <row r="117" s="79" customFormat="1" x14ac:dyDescent="0.3"/>
    <row r="118" s="79" customFormat="1" x14ac:dyDescent="0.3"/>
    <row r="119" s="79" customFormat="1" x14ac:dyDescent="0.3"/>
    <row r="120" s="79" customFormat="1" x14ac:dyDescent="0.3"/>
    <row r="121" s="79" customFormat="1" x14ac:dyDescent="0.3"/>
    <row r="122" s="79" customFormat="1" x14ac:dyDescent="0.3"/>
    <row r="123" s="79" customFormat="1" x14ac:dyDescent="0.3"/>
    <row r="124" s="79" customFormat="1" x14ac:dyDescent="0.3"/>
    <row r="125" s="79" customFormat="1" x14ac:dyDescent="0.3"/>
    <row r="126" s="79" customFormat="1" x14ac:dyDescent="0.3"/>
    <row r="127" s="79" customFormat="1" x14ac:dyDescent="0.3"/>
    <row r="128" s="79" customFormat="1" x14ac:dyDescent="0.3"/>
    <row r="129" s="79" customFormat="1" x14ac:dyDescent="0.3"/>
    <row r="130" s="79" customFormat="1" x14ac:dyDescent="0.3"/>
    <row r="131" s="79" customFormat="1" x14ac:dyDescent="0.3"/>
    <row r="132" s="79" customFormat="1" x14ac:dyDescent="0.3"/>
    <row r="133" s="79" customFormat="1" x14ac:dyDescent="0.3"/>
    <row r="134" s="79" customFormat="1" x14ac:dyDescent="0.3"/>
    <row r="135" s="79" customFormat="1" x14ac:dyDescent="0.3"/>
    <row r="136" s="79" customFormat="1" x14ac:dyDescent="0.3"/>
    <row r="137" s="79" customFormat="1" x14ac:dyDescent="0.3"/>
    <row r="138" s="79" customFormat="1" x14ac:dyDescent="0.3"/>
    <row r="139" s="79" customFormat="1" x14ac:dyDescent="0.3"/>
    <row r="140" s="79" customFormat="1" x14ac:dyDescent="0.3"/>
    <row r="141" s="79" customFormat="1" x14ac:dyDescent="0.3"/>
    <row r="142" s="79" customFormat="1" x14ac:dyDescent="0.3"/>
    <row r="143" s="79" customFormat="1" x14ac:dyDescent="0.3"/>
    <row r="144" s="79" customFormat="1" x14ac:dyDescent="0.3"/>
    <row r="145" s="79" customFormat="1" x14ac:dyDescent="0.3"/>
    <row r="146" s="79" customFormat="1" x14ac:dyDescent="0.3"/>
    <row r="147" s="79" customFormat="1" x14ac:dyDescent="0.3"/>
    <row r="148" s="79" customFormat="1" x14ac:dyDescent="0.3"/>
    <row r="149" s="79" customFormat="1" x14ac:dyDescent="0.3"/>
    <row r="150" s="79" customFormat="1" x14ac:dyDescent="0.3"/>
    <row r="151" s="79" customFormat="1" x14ac:dyDescent="0.3"/>
    <row r="152" s="79" customFormat="1" x14ac:dyDescent="0.3"/>
    <row r="153" s="79" customFormat="1" x14ac:dyDescent="0.3"/>
    <row r="154" s="79" customFormat="1" x14ac:dyDescent="0.3"/>
    <row r="155" s="79" customFormat="1" x14ac:dyDescent="0.3"/>
    <row r="156" s="79" customFormat="1" x14ac:dyDescent="0.3"/>
    <row r="157" s="79" customFormat="1" x14ac:dyDescent="0.3"/>
    <row r="158" s="79" customFormat="1" x14ac:dyDescent="0.3"/>
    <row r="159" s="79" customFormat="1" x14ac:dyDescent="0.3"/>
    <row r="160" s="79" customFormat="1" x14ac:dyDescent="0.3"/>
    <row r="161" s="79" customFormat="1" x14ac:dyDescent="0.3"/>
    <row r="162" s="79" customFormat="1" x14ac:dyDescent="0.3"/>
    <row r="163" s="79" customFormat="1" x14ac:dyDescent="0.3"/>
    <row r="164" s="79" customFormat="1" x14ac:dyDescent="0.3"/>
    <row r="165" s="79" customFormat="1" x14ac:dyDescent="0.3"/>
    <row r="166" s="79" customFormat="1" x14ac:dyDescent="0.3"/>
    <row r="167" s="79" customFormat="1" x14ac:dyDescent="0.3"/>
    <row r="168" s="79" customFormat="1" x14ac:dyDescent="0.3"/>
    <row r="169" s="79" customFormat="1" x14ac:dyDescent="0.3"/>
    <row r="170" s="79" customFormat="1" x14ac:dyDescent="0.3"/>
    <row r="171" s="79" customFormat="1" x14ac:dyDescent="0.3"/>
    <row r="172" s="79" customFormat="1" x14ac:dyDescent="0.3"/>
    <row r="173" s="79" customFormat="1" x14ac:dyDescent="0.3"/>
    <row r="174" s="79" customFormat="1" x14ac:dyDescent="0.3"/>
    <row r="175" s="79" customFormat="1" x14ac:dyDescent="0.3"/>
    <row r="176" s="79" customFormat="1" x14ac:dyDescent="0.3"/>
    <row r="177" s="79" customFormat="1" x14ac:dyDescent="0.3"/>
    <row r="178" s="79" customFormat="1" x14ac:dyDescent="0.3"/>
    <row r="179" s="79" customFormat="1" x14ac:dyDescent="0.3"/>
    <row r="180" s="79" customFormat="1" x14ac:dyDescent="0.3"/>
    <row r="181" s="79" customFormat="1" x14ac:dyDescent="0.3"/>
    <row r="182" s="79" customFormat="1" x14ac:dyDescent="0.3"/>
    <row r="183" s="79" customFormat="1" x14ac:dyDescent="0.3"/>
    <row r="184" s="79" customFormat="1" x14ac:dyDescent="0.3"/>
    <row r="185" s="79" customFormat="1" x14ac:dyDescent="0.3"/>
    <row r="186" s="79" customFormat="1" x14ac:dyDescent="0.3"/>
    <row r="187" s="79" customFormat="1" x14ac:dyDescent="0.3"/>
    <row r="188" s="79" customFormat="1" x14ac:dyDescent="0.3"/>
    <row r="189" s="79" customFormat="1" x14ac:dyDescent="0.3"/>
    <row r="190" s="79" customFormat="1" x14ac:dyDescent="0.3"/>
    <row r="191" s="79" customFormat="1" x14ac:dyDescent="0.3"/>
    <row r="192" s="79" customFormat="1" x14ac:dyDescent="0.3"/>
    <row r="193" s="79" customFormat="1" x14ac:dyDescent="0.3"/>
    <row r="194" s="79" customFormat="1" x14ac:dyDescent="0.3"/>
    <row r="195" s="79" customFormat="1" x14ac:dyDescent="0.3"/>
    <row r="196" s="79" customFormat="1" x14ac:dyDescent="0.3"/>
    <row r="197" s="79" customFormat="1" x14ac:dyDescent="0.3"/>
    <row r="198" s="79" customFormat="1" x14ac:dyDescent="0.3"/>
    <row r="199" s="79" customFormat="1" x14ac:dyDescent="0.3"/>
    <row r="200" s="79" customFormat="1" x14ac:dyDescent="0.3"/>
    <row r="201" s="79" customFormat="1" x14ac:dyDescent="0.3"/>
    <row r="202" s="79" customFormat="1" x14ac:dyDescent="0.3"/>
    <row r="203" s="79" customFormat="1" x14ac:dyDescent="0.3"/>
    <row r="204" s="79" customFormat="1" x14ac:dyDescent="0.3"/>
    <row r="205" s="79" customFormat="1" x14ac:dyDescent="0.3"/>
    <row r="206" s="79" customFormat="1" x14ac:dyDescent="0.3"/>
    <row r="207" s="79" customFormat="1" x14ac:dyDescent="0.3"/>
    <row r="208" s="79" customFormat="1" x14ac:dyDescent="0.3"/>
    <row r="209" s="79" customFormat="1" x14ac:dyDescent="0.3"/>
    <row r="210" s="79" customFormat="1" x14ac:dyDescent="0.3"/>
    <row r="211" s="79" customFormat="1" x14ac:dyDescent="0.3"/>
    <row r="212" s="79" customFormat="1" x14ac:dyDescent="0.3"/>
    <row r="213" s="79" customFormat="1" x14ac:dyDescent="0.3"/>
    <row r="214" s="79" customFormat="1" x14ac:dyDescent="0.3"/>
    <row r="215" s="79" customFormat="1" x14ac:dyDescent="0.3"/>
    <row r="216" s="79" customFormat="1" x14ac:dyDescent="0.3"/>
    <row r="217" s="79" customFormat="1" x14ac:dyDescent="0.3"/>
    <row r="218" s="79" customFormat="1" x14ac:dyDescent="0.3"/>
    <row r="219" s="79" customFormat="1" x14ac:dyDescent="0.3"/>
    <row r="220" s="79" customFormat="1" x14ac:dyDescent="0.3"/>
    <row r="221" s="79" customFormat="1" x14ac:dyDescent="0.3"/>
    <row r="222" s="79" customFormat="1" x14ac:dyDescent="0.3"/>
    <row r="223" s="79" customFormat="1" x14ac:dyDescent="0.3"/>
    <row r="224" s="79" customFormat="1" x14ac:dyDescent="0.3"/>
    <row r="225" s="79" customFormat="1" x14ac:dyDescent="0.3"/>
    <row r="226" s="79" customFormat="1" x14ac:dyDescent="0.3"/>
    <row r="227" s="79" customFormat="1" x14ac:dyDescent="0.3"/>
    <row r="228" s="79" customFormat="1" x14ac:dyDescent="0.3"/>
    <row r="229" s="79" customFormat="1" x14ac:dyDescent="0.3"/>
    <row r="230" s="79" customFormat="1" x14ac:dyDescent="0.3"/>
    <row r="231" s="79" customFormat="1" x14ac:dyDescent="0.3"/>
    <row r="232" s="79" customFormat="1" x14ac:dyDescent="0.3"/>
    <row r="233" s="79" customFormat="1" x14ac:dyDescent="0.3"/>
    <row r="234" s="79" customFormat="1" x14ac:dyDescent="0.3"/>
    <row r="235" s="79" customFormat="1" x14ac:dyDescent="0.3"/>
    <row r="236" s="79" customFormat="1" x14ac:dyDescent="0.3"/>
    <row r="237" s="79" customFormat="1" x14ac:dyDescent="0.3"/>
    <row r="238" s="79" customFormat="1" x14ac:dyDescent="0.3"/>
    <row r="239" s="79" customFormat="1" x14ac:dyDescent="0.3"/>
    <row r="240" s="79" customFormat="1" x14ac:dyDescent="0.3"/>
    <row r="241" s="79" customFormat="1" x14ac:dyDescent="0.3"/>
    <row r="242" s="79" customFormat="1" x14ac:dyDescent="0.3"/>
    <row r="243" s="79" customFormat="1" x14ac:dyDescent="0.3"/>
    <row r="244" s="79" customFormat="1" x14ac:dyDescent="0.3"/>
    <row r="245" s="79" customFormat="1" x14ac:dyDescent="0.3"/>
    <row r="246" s="79" customFormat="1" x14ac:dyDescent="0.3"/>
    <row r="247" s="79" customFormat="1" x14ac:dyDescent="0.3"/>
    <row r="248" s="79" customFormat="1" x14ac:dyDescent="0.3"/>
    <row r="249" s="79" customFormat="1" x14ac:dyDescent="0.3"/>
    <row r="250" s="79" customFormat="1" x14ac:dyDescent="0.3"/>
    <row r="251" s="79" customFormat="1" x14ac:dyDescent="0.3"/>
    <row r="252" s="79" customFormat="1" x14ac:dyDescent="0.3"/>
    <row r="253" s="79" customFormat="1" x14ac:dyDescent="0.3"/>
    <row r="254" s="79" customFormat="1" x14ac:dyDescent="0.3"/>
    <row r="255" s="79" customFormat="1" x14ac:dyDescent="0.3"/>
    <row r="256" s="79" customFormat="1" x14ac:dyDescent="0.3"/>
    <row r="257" s="79" customFormat="1" x14ac:dyDescent="0.3"/>
    <row r="258" s="79" customFormat="1" x14ac:dyDescent="0.3"/>
    <row r="259" s="79" customFormat="1" x14ac:dyDescent="0.3"/>
    <row r="260" s="79" customFormat="1" x14ac:dyDescent="0.3"/>
    <row r="261" s="79" customFormat="1" x14ac:dyDescent="0.3"/>
    <row r="262" s="79" customFormat="1" x14ac:dyDescent="0.3"/>
    <row r="263" s="79" customFormat="1" x14ac:dyDescent="0.3"/>
    <row r="264" s="79" customFormat="1" x14ac:dyDescent="0.3"/>
    <row r="265" s="79" customFormat="1" x14ac:dyDescent="0.3"/>
    <row r="266" s="79" customFormat="1" x14ac:dyDescent="0.3"/>
    <row r="267" s="79" customFormat="1" x14ac:dyDescent="0.3"/>
    <row r="268" s="79" customFormat="1" x14ac:dyDescent="0.3"/>
    <row r="269" s="79" customFormat="1" x14ac:dyDescent="0.3"/>
    <row r="270" s="79" customFormat="1" x14ac:dyDescent="0.3"/>
    <row r="271" s="79" customFormat="1" x14ac:dyDescent="0.3"/>
    <row r="272" s="79" customFormat="1" x14ac:dyDescent="0.3"/>
    <row r="273" s="79" customFormat="1" x14ac:dyDescent="0.3"/>
    <row r="274" s="79" customFormat="1" x14ac:dyDescent="0.3"/>
    <row r="275" s="79" customFormat="1" x14ac:dyDescent="0.3"/>
    <row r="276" s="79" customFormat="1" x14ac:dyDescent="0.3"/>
    <row r="277" s="79" customFormat="1" x14ac:dyDescent="0.3"/>
    <row r="278" s="79" customFormat="1" x14ac:dyDescent="0.3"/>
    <row r="279" s="79" customFormat="1" x14ac:dyDescent="0.3"/>
    <row r="280" s="79" customFormat="1" x14ac:dyDescent="0.3"/>
    <row r="281" s="79" customFormat="1" x14ac:dyDescent="0.3"/>
    <row r="282" s="79" customFormat="1" x14ac:dyDescent="0.3"/>
    <row r="283" s="79" customFormat="1" x14ac:dyDescent="0.3"/>
    <row r="284" s="79" customFormat="1" x14ac:dyDescent="0.3"/>
    <row r="285" s="79" customFormat="1" x14ac:dyDescent="0.3"/>
    <row r="286" s="79" customFormat="1" x14ac:dyDescent="0.3"/>
    <row r="287" s="79" customFormat="1" x14ac:dyDescent="0.3"/>
    <row r="288" s="79" customFormat="1" x14ac:dyDescent="0.3"/>
    <row r="289" s="79" customFormat="1" x14ac:dyDescent="0.3"/>
    <row r="290" s="79" customFormat="1" x14ac:dyDescent="0.3"/>
    <row r="291" s="79" customFormat="1" x14ac:dyDescent="0.3"/>
    <row r="292" s="79" customFormat="1" x14ac:dyDescent="0.3"/>
    <row r="293" s="79" customFormat="1" x14ac:dyDescent="0.3"/>
    <row r="294" s="79" customFormat="1" x14ac:dyDescent="0.3"/>
    <row r="295" s="79" customFormat="1" x14ac:dyDescent="0.3"/>
    <row r="296" s="79" customFormat="1" x14ac:dyDescent="0.3"/>
    <row r="297" s="79" customFormat="1" x14ac:dyDescent="0.3"/>
    <row r="298" s="79" customFormat="1" x14ac:dyDescent="0.3"/>
    <row r="299" s="79" customFormat="1" x14ac:dyDescent="0.3"/>
    <row r="300" s="79" customFormat="1" x14ac:dyDescent="0.3"/>
    <row r="301" s="79" customFormat="1" x14ac:dyDescent="0.3"/>
    <row r="302" s="79" customFormat="1" x14ac:dyDescent="0.3"/>
    <row r="303" s="79" customFormat="1" x14ac:dyDescent="0.3"/>
    <row r="304" s="79" customFormat="1" x14ac:dyDescent="0.3"/>
    <row r="305" s="79" customFormat="1" x14ac:dyDescent="0.3"/>
    <row r="306" s="79" customFormat="1" x14ac:dyDescent="0.3"/>
    <row r="307" s="79" customFormat="1" x14ac:dyDescent="0.3"/>
    <row r="308" s="79" customFormat="1" x14ac:dyDescent="0.3"/>
    <row r="309" s="79" customFormat="1" x14ac:dyDescent="0.3"/>
    <row r="310" s="79" customFormat="1" x14ac:dyDescent="0.3"/>
    <row r="311" s="79" customFormat="1" x14ac:dyDescent="0.3"/>
    <row r="312" s="79" customFormat="1" x14ac:dyDescent="0.3"/>
    <row r="313" s="79" customFormat="1" x14ac:dyDescent="0.3"/>
    <row r="314" s="79" customFormat="1" x14ac:dyDescent="0.3"/>
    <row r="315" s="79" customFormat="1" x14ac:dyDescent="0.3"/>
    <row r="316" s="79" customFormat="1" x14ac:dyDescent="0.3"/>
    <row r="317" s="79" customFormat="1" x14ac:dyDescent="0.3"/>
    <row r="318" s="79" customFormat="1" x14ac:dyDescent="0.3"/>
    <row r="319" s="79" customFormat="1" x14ac:dyDescent="0.3"/>
    <row r="320" s="79" customFormat="1" x14ac:dyDescent="0.3"/>
    <row r="321" s="79" customFormat="1" x14ac:dyDescent="0.3"/>
    <row r="322" s="79" customFormat="1" x14ac:dyDescent="0.3"/>
    <row r="323" s="79" customFormat="1" x14ac:dyDescent="0.3"/>
    <row r="324" s="79" customFormat="1" x14ac:dyDescent="0.3"/>
    <row r="325" s="79" customFormat="1" x14ac:dyDescent="0.3"/>
    <row r="326" s="79" customFormat="1" x14ac:dyDescent="0.3"/>
    <row r="327" s="79" customFormat="1" x14ac:dyDescent="0.3"/>
    <row r="328" s="79" customFormat="1" x14ac:dyDescent="0.3"/>
    <row r="329" s="79" customFormat="1" x14ac:dyDescent="0.3"/>
    <row r="330" s="79" customFormat="1" x14ac:dyDescent="0.3"/>
    <row r="331" s="79" customFormat="1" x14ac:dyDescent="0.3"/>
    <row r="332" s="79" customFormat="1" x14ac:dyDescent="0.3"/>
    <row r="333" s="79" customFormat="1" x14ac:dyDescent="0.3"/>
    <row r="334" s="79" customFormat="1" x14ac:dyDescent="0.3"/>
    <row r="335" s="79" customFormat="1" x14ac:dyDescent="0.3"/>
    <row r="336" s="79" customFormat="1" x14ac:dyDescent="0.3"/>
    <row r="337" s="79" customFormat="1" x14ac:dyDescent="0.3"/>
    <row r="338" s="79" customFormat="1" x14ac:dyDescent="0.3"/>
    <row r="339" s="79" customFormat="1" x14ac:dyDescent="0.3"/>
    <row r="340" s="79" customFormat="1" x14ac:dyDescent="0.3"/>
    <row r="341" s="79" customFormat="1" x14ac:dyDescent="0.3"/>
    <row r="342" s="79" customFormat="1" x14ac:dyDescent="0.3"/>
    <row r="343" s="79" customFormat="1" x14ac:dyDescent="0.3"/>
    <row r="344" s="79" customFormat="1" x14ac:dyDescent="0.3"/>
    <row r="345" s="79" customFormat="1" x14ac:dyDescent="0.3"/>
    <row r="346" s="79" customFormat="1" x14ac:dyDescent="0.3"/>
    <row r="347" s="79" customFormat="1" x14ac:dyDescent="0.3"/>
    <row r="348" s="79" customFormat="1" x14ac:dyDescent="0.3"/>
    <row r="349" s="79" customFormat="1" x14ac:dyDescent="0.3"/>
    <row r="350" s="79" customFormat="1" x14ac:dyDescent="0.3"/>
    <row r="351" s="79" customFormat="1" x14ac:dyDescent="0.3"/>
    <row r="352" s="79" customFormat="1" x14ac:dyDescent="0.3"/>
    <row r="353" s="79" customFormat="1" x14ac:dyDescent="0.3"/>
    <row r="354" s="79" customFormat="1" x14ac:dyDescent="0.3"/>
    <row r="355" s="79" customFormat="1" x14ac:dyDescent="0.3"/>
    <row r="356" s="79" customFormat="1" x14ac:dyDescent="0.3"/>
    <row r="357" s="79" customFormat="1" x14ac:dyDescent="0.3"/>
    <row r="358" s="79" customFormat="1" x14ac:dyDescent="0.3"/>
    <row r="359" s="79" customFormat="1" x14ac:dyDescent="0.3"/>
    <row r="360" s="79" customFormat="1" x14ac:dyDescent="0.3"/>
    <row r="361" s="79" customFormat="1" x14ac:dyDescent="0.3"/>
    <row r="362" s="79" customFormat="1" x14ac:dyDescent="0.3"/>
    <row r="363" s="79" customFormat="1" x14ac:dyDescent="0.3"/>
    <row r="364" s="79" customFormat="1" x14ac:dyDescent="0.3"/>
    <row r="365" s="79" customFormat="1" x14ac:dyDescent="0.3"/>
    <row r="366" s="79" customFormat="1" x14ac:dyDescent="0.3"/>
    <row r="367" s="79" customFormat="1" x14ac:dyDescent="0.3"/>
    <row r="368" s="79" customFormat="1" x14ac:dyDescent="0.3"/>
    <row r="369" s="79" customFormat="1" x14ac:dyDescent="0.3"/>
    <row r="370" s="79" customFormat="1" x14ac:dyDescent="0.3"/>
    <row r="371" s="79" customFormat="1" x14ac:dyDescent="0.3"/>
    <row r="372" s="79" customFormat="1" x14ac:dyDescent="0.3"/>
    <row r="373" s="79" customFormat="1" x14ac:dyDescent="0.3"/>
    <row r="374" s="79" customFormat="1" x14ac:dyDescent="0.3"/>
    <row r="375" s="79" customFormat="1" x14ac:dyDescent="0.3"/>
    <row r="376" s="79" customFormat="1" x14ac:dyDescent="0.3"/>
    <row r="377" s="79" customFormat="1" x14ac:dyDescent="0.3"/>
    <row r="378" s="79" customFormat="1" x14ac:dyDescent="0.3"/>
    <row r="379" s="79" customFormat="1" x14ac:dyDescent="0.3"/>
    <row r="380" s="79" customFormat="1" x14ac:dyDescent="0.3"/>
    <row r="381" s="79" customFormat="1" x14ac:dyDescent="0.3"/>
    <row r="382" s="79" customFormat="1" x14ac:dyDescent="0.3"/>
    <row r="383" s="79" customFormat="1" x14ac:dyDescent="0.3"/>
    <row r="384" s="79" customFormat="1" x14ac:dyDescent="0.3"/>
    <row r="385" s="79" customFormat="1" x14ac:dyDescent="0.3"/>
    <row r="386" s="79" customFormat="1" x14ac:dyDescent="0.3"/>
    <row r="387" s="79" customFormat="1" x14ac:dyDescent="0.3"/>
    <row r="388" s="79" customFormat="1" x14ac:dyDescent="0.3"/>
    <row r="389" s="79" customFormat="1" x14ac:dyDescent="0.3"/>
    <row r="390" s="79" customFormat="1" x14ac:dyDescent="0.3"/>
    <row r="391" s="79" customFormat="1" x14ac:dyDescent="0.3"/>
    <row r="392" s="79" customFormat="1" x14ac:dyDescent="0.3"/>
    <row r="393" s="79" customFormat="1" x14ac:dyDescent="0.3"/>
    <row r="394" s="79" customFormat="1" x14ac:dyDescent="0.3"/>
    <row r="395" s="79" customFormat="1" x14ac:dyDescent="0.3"/>
    <row r="396" s="79" customFormat="1" x14ac:dyDescent="0.3"/>
    <row r="397" s="79" customFormat="1" x14ac:dyDescent="0.3"/>
    <row r="398" s="79" customFormat="1" x14ac:dyDescent="0.3"/>
    <row r="399" s="79" customFormat="1" x14ac:dyDescent="0.3"/>
    <row r="400" s="79" customFormat="1" x14ac:dyDescent="0.3"/>
    <row r="401" s="79" customFormat="1" x14ac:dyDescent="0.3"/>
    <row r="402" s="79" customFormat="1" x14ac:dyDescent="0.3"/>
    <row r="403" s="79" customFormat="1" x14ac:dyDescent="0.3"/>
    <row r="404" s="79" customFormat="1" x14ac:dyDescent="0.3"/>
    <row r="405" s="79" customFormat="1" x14ac:dyDescent="0.3"/>
    <row r="406" s="79" customFormat="1" x14ac:dyDescent="0.3"/>
    <row r="407" s="79" customFormat="1" x14ac:dyDescent="0.3"/>
    <row r="408" s="79" customFormat="1" x14ac:dyDescent="0.3"/>
    <row r="409" s="79" customFormat="1" x14ac:dyDescent="0.3"/>
    <row r="410" s="79" customFormat="1" x14ac:dyDescent="0.3"/>
    <row r="411" s="79" customFormat="1" x14ac:dyDescent="0.3"/>
    <row r="412" s="79" customFormat="1" x14ac:dyDescent="0.3"/>
    <row r="413" s="79" customFormat="1" x14ac:dyDescent="0.3"/>
    <row r="414" s="79" customFormat="1" x14ac:dyDescent="0.3"/>
    <row r="415" s="79" customFormat="1" x14ac:dyDescent="0.3"/>
    <row r="416" s="79" customFormat="1" x14ac:dyDescent="0.3"/>
    <row r="417" s="79" customFormat="1" x14ac:dyDescent="0.3"/>
    <row r="418" s="79" customFormat="1" x14ac:dyDescent="0.3"/>
    <row r="419" s="79" customFormat="1" x14ac:dyDescent="0.3"/>
    <row r="420" s="79" customFormat="1" x14ac:dyDescent="0.3"/>
    <row r="421" s="79" customFormat="1" x14ac:dyDescent="0.3"/>
    <row r="422" s="79" customFormat="1" x14ac:dyDescent="0.3"/>
    <row r="423" s="79" customFormat="1" x14ac:dyDescent="0.3"/>
    <row r="424" s="79" customFormat="1" x14ac:dyDescent="0.3"/>
    <row r="425" s="79" customFormat="1" x14ac:dyDescent="0.3"/>
    <row r="426" s="79" customFormat="1" x14ac:dyDescent="0.3"/>
    <row r="427" s="79" customFormat="1" x14ac:dyDescent="0.3"/>
    <row r="428" s="79" customFormat="1" x14ac:dyDescent="0.3"/>
    <row r="429" s="79" customFormat="1" x14ac:dyDescent="0.3"/>
    <row r="430" s="79" customFormat="1" x14ac:dyDescent="0.3"/>
    <row r="431" s="79" customFormat="1" x14ac:dyDescent="0.3"/>
    <row r="432" s="79" customFormat="1" x14ac:dyDescent="0.3"/>
    <row r="433" s="79" customFormat="1" x14ac:dyDescent="0.3"/>
    <row r="434" s="79" customFormat="1" x14ac:dyDescent="0.3"/>
    <row r="435" s="79" customFormat="1" x14ac:dyDescent="0.3"/>
    <row r="436" s="79" customFormat="1" x14ac:dyDescent="0.3"/>
    <row r="437" s="79" customFormat="1" x14ac:dyDescent="0.3"/>
    <row r="438" s="79" customFormat="1" x14ac:dyDescent="0.3"/>
    <row r="439" s="79" customFormat="1" x14ac:dyDescent="0.3"/>
    <row r="440" s="79" customFormat="1" x14ac:dyDescent="0.3"/>
    <row r="441" s="79" customFormat="1" x14ac:dyDescent="0.3"/>
    <row r="442" s="79" customFormat="1" x14ac:dyDescent="0.3"/>
    <row r="443" s="79" customFormat="1" x14ac:dyDescent="0.3"/>
    <row r="444" s="79" customFormat="1" x14ac:dyDescent="0.3"/>
    <row r="445" s="79" customFormat="1" x14ac:dyDescent="0.3"/>
    <row r="446" s="79" customFormat="1" x14ac:dyDescent="0.3"/>
    <row r="447" s="79" customFormat="1" x14ac:dyDescent="0.3"/>
    <row r="448" s="79" customFormat="1" x14ac:dyDescent="0.3"/>
    <row r="449" s="79" customFormat="1" x14ac:dyDescent="0.3"/>
    <row r="450" s="79" customFormat="1" x14ac:dyDescent="0.3"/>
    <row r="451" s="79" customFormat="1" x14ac:dyDescent="0.3"/>
    <row r="452" s="79" customFormat="1" x14ac:dyDescent="0.3"/>
    <row r="453" s="79" customFormat="1" x14ac:dyDescent="0.3"/>
    <row r="454" s="79" customFormat="1" x14ac:dyDescent="0.3"/>
    <row r="455" s="79" customFormat="1" x14ac:dyDescent="0.3"/>
    <row r="456" s="79" customFormat="1" x14ac:dyDescent="0.3"/>
    <row r="457" s="79" customFormat="1" x14ac:dyDescent="0.3"/>
    <row r="458" s="79" customFormat="1" x14ac:dyDescent="0.3"/>
    <row r="459" s="79" customFormat="1" x14ac:dyDescent="0.3"/>
    <row r="460" s="79" customFormat="1" x14ac:dyDescent="0.3"/>
    <row r="461" s="79" customFormat="1" x14ac:dyDescent="0.3"/>
    <row r="462" s="79" customFormat="1" x14ac:dyDescent="0.3"/>
    <row r="463" s="79" customFormat="1" x14ac:dyDescent="0.3"/>
    <row r="464" s="79" customFormat="1" x14ac:dyDescent="0.3"/>
    <row r="465" s="79" customFormat="1" x14ac:dyDescent="0.3"/>
    <row r="466" s="79" customFormat="1" x14ac:dyDescent="0.3"/>
    <row r="467" s="79" customFormat="1" x14ac:dyDescent="0.3"/>
    <row r="468" s="79" customFormat="1" x14ac:dyDescent="0.3"/>
    <row r="469" s="79" customFormat="1" x14ac:dyDescent="0.3"/>
    <row r="470" s="79" customFormat="1" x14ac:dyDescent="0.3"/>
    <row r="471" s="79" customFormat="1" x14ac:dyDescent="0.3"/>
    <row r="472" s="79" customFormat="1" x14ac:dyDescent="0.3"/>
    <row r="473" s="79" customFormat="1" x14ac:dyDescent="0.3"/>
    <row r="474" s="79" customFormat="1" x14ac:dyDescent="0.3"/>
    <row r="475" s="79" customFormat="1" x14ac:dyDescent="0.3"/>
    <row r="476" s="79" customFormat="1" x14ac:dyDescent="0.3"/>
    <row r="477" s="79" customFormat="1" x14ac:dyDescent="0.3"/>
    <row r="478" s="79" customFormat="1" x14ac:dyDescent="0.3"/>
    <row r="479" s="79" customFormat="1" x14ac:dyDescent="0.3"/>
    <row r="480" s="79" customFormat="1" x14ac:dyDescent="0.3"/>
    <row r="481" s="79" customFormat="1" x14ac:dyDescent="0.3"/>
    <row r="482" s="79" customFormat="1" x14ac:dyDescent="0.3"/>
    <row r="483" s="79" customFormat="1" x14ac:dyDescent="0.3"/>
    <row r="484" s="79" customFormat="1" x14ac:dyDescent="0.3"/>
    <row r="485" s="79" customFormat="1" x14ac:dyDescent="0.3"/>
    <row r="486" s="79" customFormat="1" x14ac:dyDescent="0.3"/>
    <row r="487" s="79" customFormat="1" x14ac:dyDescent="0.3"/>
    <row r="488" s="79" customFormat="1" x14ac:dyDescent="0.3"/>
    <row r="489" s="79" customFormat="1" x14ac:dyDescent="0.3"/>
    <row r="490" s="79" customFormat="1" x14ac:dyDescent="0.3"/>
    <row r="491" s="79" customFormat="1" x14ac:dyDescent="0.3"/>
    <row r="492" s="79" customFormat="1" x14ac:dyDescent="0.3"/>
    <row r="493" s="79" customFormat="1" x14ac:dyDescent="0.3"/>
    <row r="494" s="79" customFormat="1" x14ac:dyDescent="0.3"/>
    <row r="495" s="79" customFormat="1" x14ac:dyDescent="0.3"/>
    <row r="496" s="79" customFormat="1" x14ac:dyDescent="0.3"/>
    <row r="497" s="79" customFormat="1" x14ac:dyDescent="0.3"/>
    <row r="498" s="79" customFormat="1" x14ac:dyDescent="0.3"/>
    <row r="499" s="79" customFormat="1" x14ac:dyDescent="0.3"/>
    <row r="500" s="79" customFormat="1" x14ac:dyDescent="0.3"/>
    <row r="501" s="79" customFormat="1" x14ac:dyDescent="0.3"/>
    <row r="502" s="79" customFormat="1" x14ac:dyDescent="0.3"/>
    <row r="503" s="79" customFormat="1" x14ac:dyDescent="0.3"/>
    <row r="504" s="79" customFormat="1" x14ac:dyDescent="0.3"/>
    <row r="505" s="79" customFormat="1" x14ac:dyDescent="0.3"/>
    <row r="506" s="79" customFormat="1" x14ac:dyDescent="0.3"/>
    <row r="507" s="79" customFormat="1" x14ac:dyDescent="0.3"/>
    <row r="508" s="79" customFormat="1" x14ac:dyDescent="0.3"/>
    <row r="509" s="79" customFormat="1" x14ac:dyDescent="0.3"/>
    <row r="510" s="79" customFormat="1" x14ac:dyDescent="0.3"/>
    <row r="511" s="79" customFormat="1" x14ac:dyDescent="0.3"/>
    <row r="512" s="79" customFormat="1" x14ac:dyDescent="0.3"/>
    <row r="513" s="79" customFormat="1" x14ac:dyDescent="0.3"/>
    <row r="514" s="79" customFormat="1" x14ac:dyDescent="0.3"/>
    <row r="515" s="79" customFormat="1" x14ac:dyDescent="0.3"/>
    <row r="516" s="79" customFormat="1" x14ac:dyDescent="0.3"/>
    <row r="517" s="79" customFormat="1" x14ac:dyDescent="0.3"/>
    <row r="518" s="79" customFormat="1" x14ac:dyDescent="0.3"/>
    <row r="519" s="79" customFormat="1" x14ac:dyDescent="0.3"/>
    <row r="520" s="79" customFormat="1" x14ac:dyDescent="0.3"/>
    <row r="521" s="79" customFormat="1" x14ac:dyDescent="0.3"/>
    <row r="522" s="79" customFormat="1" x14ac:dyDescent="0.3"/>
    <row r="523" s="79" customFormat="1" x14ac:dyDescent="0.3"/>
    <row r="524" s="79" customFormat="1" x14ac:dyDescent="0.3"/>
    <row r="525" s="79" customFormat="1" x14ac:dyDescent="0.3"/>
    <row r="526" s="79" customFormat="1" x14ac:dyDescent="0.3"/>
    <row r="527" s="79" customFormat="1" x14ac:dyDescent="0.3"/>
    <row r="528" s="79" customFormat="1" x14ac:dyDescent="0.3"/>
    <row r="529" s="79" customFormat="1" x14ac:dyDescent="0.3"/>
    <row r="530" s="79" customFormat="1" x14ac:dyDescent="0.3"/>
    <row r="531" s="79" customFormat="1" x14ac:dyDescent="0.3"/>
    <row r="532" s="79" customFormat="1" x14ac:dyDescent="0.3"/>
    <row r="533" s="79" customFormat="1" x14ac:dyDescent="0.3"/>
    <row r="534" s="79" customFormat="1" x14ac:dyDescent="0.3"/>
    <row r="535" s="79" customFormat="1" x14ac:dyDescent="0.3"/>
    <row r="536" s="79" customFormat="1" x14ac:dyDescent="0.3"/>
    <row r="537" s="79" customFormat="1" x14ac:dyDescent="0.3"/>
    <row r="538" s="79" customFormat="1" x14ac:dyDescent="0.3"/>
    <row r="539" s="79" customFormat="1" x14ac:dyDescent="0.3"/>
    <row r="540" s="79" customFormat="1" x14ac:dyDescent="0.3"/>
    <row r="541" s="79" customFormat="1" x14ac:dyDescent="0.3"/>
    <row r="542" s="79" customFormat="1" x14ac:dyDescent="0.3"/>
    <row r="543" s="79" customFormat="1" x14ac:dyDescent="0.3"/>
    <row r="544" s="79" customFormat="1" x14ac:dyDescent="0.3"/>
    <row r="545" s="79" customFormat="1" x14ac:dyDescent="0.3"/>
    <row r="546" s="79" customFormat="1" x14ac:dyDescent="0.3"/>
    <row r="547" s="79" customFormat="1" x14ac:dyDescent="0.3"/>
    <row r="548" s="79" customFormat="1" x14ac:dyDescent="0.3"/>
    <row r="549" s="79" customFormat="1" x14ac:dyDescent="0.3"/>
    <row r="550" s="79" customFormat="1" x14ac:dyDescent="0.3"/>
    <row r="551" s="79" customFormat="1" x14ac:dyDescent="0.3"/>
    <row r="552" s="79" customFormat="1" x14ac:dyDescent="0.3"/>
    <row r="553" s="79" customFormat="1" x14ac:dyDescent="0.3"/>
    <row r="554" s="79" customFormat="1" x14ac:dyDescent="0.3"/>
    <row r="555" s="79" customFormat="1" x14ac:dyDescent="0.3"/>
    <row r="556" s="79" customFormat="1" x14ac:dyDescent="0.3"/>
    <row r="557" s="79" customFormat="1" x14ac:dyDescent="0.3"/>
    <row r="558" s="79" customFormat="1" x14ac:dyDescent="0.3"/>
    <row r="559" s="79" customFormat="1" x14ac:dyDescent="0.3"/>
    <row r="560" s="79" customFormat="1" x14ac:dyDescent="0.3"/>
    <row r="561" s="79" customFormat="1" x14ac:dyDescent="0.3"/>
    <row r="562" s="79" customFormat="1" x14ac:dyDescent="0.3"/>
    <row r="563" s="79" customFormat="1" x14ac:dyDescent="0.3"/>
    <row r="564" s="79" customFormat="1" x14ac:dyDescent="0.3"/>
    <row r="565" s="79" customFormat="1" x14ac:dyDescent="0.3"/>
    <row r="566" s="79" customFormat="1" x14ac:dyDescent="0.3"/>
    <row r="567" s="79" customFormat="1" x14ac:dyDescent="0.3"/>
    <row r="568" s="79" customFormat="1" x14ac:dyDescent="0.3"/>
    <row r="569" s="79" customFormat="1" x14ac:dyDescent="0.3"/>
    <row r="570" s="79" customFormat="1" x14ac:dyDescent="0.3"/>
    <row r="571" s="79" customFormat="1" x14ac:dyDescent="0.3"/>
    <row r="572" s="79" customFormat="1" x14ac:dyDescent="0.3"/>
    <row r="573" s="79" customFormat="1" x14ac:dyDescent="0.3"/>
    <row r="574" s="79" customFormat="1" x14ac:dyDescent="0.3"/>
    <row r="575" s="79" customFormat="1" x14ac:dyDescent="0.3"/>
    <row r="576" s="79" customFormat="1" x14ac:dyDescent="0.3"/>
    <row r="577" s="79" customFormat="1" x14ac:dyDescent="0.3"/>
    <row r="578" s="79" customFormat="1" x14ac:dyDescent="0.3"/>
    <row r="579" s="79" customFormat="1" x14ac:dyDescent="0.3"/>
    <row r="580" s="79" customFormat="1" x14ac:dyDescent="0.3"/>
    <row r="581" s="79" customFormat="1" x14ac:dyDescent="0.3"/>
    <row r="582" s="79" customFormat="1" x14ac:dyDescent="0.3"/>
    <row r="583" s="79" customFormat="1" x14ac:dyDescent="0.3"/>
    <row r="584" s="79" customFormat="1" x14ac:dyDescent="0.3"/>
    <row r="585" s="79" customFormat="1" x14ac:dyDescent="0.3"/>
    <row r="586" s="79" customFormat="1" x14ac:dyDescent="0.3"/>
    <row r="587" s="79" customFormat="1" x14ac:dyDescent="0.3"/>
    <row r="588" s="79" customFormat="1" x14ac:dyDescent="0.3"/>
    <row r="589" s="79" customFormat="1" x14ac:dyDescent="0.3"/>
    <row r="590" s="79" customFormat="1" x14ac:dyDescent="0.3"/>
    <row r="591" s="79" customFormat="1" x14ac:dyDescent="0.3"/>
    <row r="592" s="79" customFormat="1" x14ac:dyDescent="0.3"/>
    <row r="593" s="79" customFormat="1" x14ac:dyDescent="0.3"/>
    <row r="594" s="79" customFormat="1" x14ac:dyDescent="0.3"/>
    <row r="595" s="79" customFormat="1" x14ac:dyDescent="0.3"/>
    <row r="596" s="79" customFormat="1" x14ac:dyDescent="0.3"/>
    <row r="597" s="79" customFormat="1" x14ac:dyDescent="0.3"/>
    <row r="598" s="79" customFormat="1" x14ac:dyDescent="0.3"/>
    <row r="599" s="79" customFormat="1" x14ac:dyDescent="0.3"/>
    <row r="600" s="79" customFormat="1" x14ac:dyDescent="0.3"/>
    <row r="601" s="79" customFormat="1" x14ac:dyDescent="0.3"/>
    <row r="602" s="79" customFormat="1" x14ac:dyDescent="0.3"/>
    <row r="603" s="79" customFormat="1" x14ac:dyDescent="0.3"/>
    <row r="604" s="79" customFormat="1" x14ac:dyDescent="0.3"/>
    <row r="605" s="79" customFormat="1" x14ac:dyDescent="0.3"/>
    <row r="606" s="79" customFormat="1" x14ac:dyDescent="0.3"/>
    <row r="607" s="79" customFormat="1" x14ac:dyDescent="0.3"/>
    <row r="608" s="79" customFormat="1" x14ac:dyDescent="0.3"/>
    <row r="609" s="79" customFormat="1" x14ac:dyDescent="0.3"/>
    <row r="610" s="79" customFormat="1" x14ac:dyDescent="0.3"/>
    <row r="611" s="79" customFormat="1" x14ac:dyDescent="0.3"/>
    <row r="612" s="79" customFormat="1" x14ac:dyDescent="0.3"/>
    <row r="613" s="79" customFormat="1" x14ac:dyDescent="0.3"/>
    <row r="614" s="79" customFormat="1" x14ac:dyDescent="0.3"/>
    <row r="615" s="79" customFormat="1" x14ac:dyDescent="0.3"/>
    <row r="616" s="79" customFormat="1" x14ac:dyDescent="0.3"/>
    <row r="617" s="79" customFormat="1" x14ac:dyDescent="0.3"/>
    <row r="618" s="79" customFormat="1" x14ac:dyDescent="0.3"/>
    <row r="619" s="79" customFormat="1" x14ac:dyDescent="0.3"/>
    <row r="620" s="79" customFormat="1" x14ac:dyDescent="0.3"/>
    <row r="621" s="79" customFormat="1" x14ac:dyDescent="0.3"/>
    <row r="622" s="79" customFormat="1" x14ac:dyDescent="0.3"/>
    <row r="623" s="79" customFormat="1" x14ac:dyDescent="0.3"/>
    <row r="624" s="79" customFormat="1" x14ac:dyDescent="0.3"/>
    <row r="625" s="79" customFormat="1" x14ac:dyDescent="0.3"/>
    <row r="626" s="79" customFormat="1" x14ac:dyDescent="0.3"/>
    <row r="627" s="79" customFormat="1" x14ac:dyDescent="0.3"/>
    <row r="628" s="79" customFormat="1" x14ac:dyDescent="0.3"/>
    <row r="629" s="79" customFormat="1" x14ac:dyDescent="0.3"/>
    <row r="630" s="79" customFormat="1" x14ac:dyDescent="0.3"/>
    <row r="631" s="79" customFormat="1" x14ac:dyDescent="0.3"/>
    <row r="632" s="79" customFormat="1" x14ac:dyDescent="0.3"/>
    <row r="633" s="79" customFormat="1" x14ac:dyDescent="0.3"/>
    <row r="634" s="79" customFormat="1" x14ac:dyDescent="0.3"/>
    <row r="635" s="79" customFormat="1" x14ac:dyDescent="0.3"/>
    <row r="636" s="79" customFormat="1" x14ac:dyDescent="0.3"/>
    <row r="637" s="79" customFormat="1" x14ac:dyDescent="0.3"/>
    <row r="638" s="79" customFormat="1" x14ac:dyDescent="0.3"/>
    <row r="639" s="79" customFormat="1" x14ac:dyDescent="0.3"/>
    <row r="640" s="79" customFormat="1" x14ac:dyDescent="0.3"/>
    <row r="641" s="79" customFormat="1" x14ac:dyDescent="0.3"/>
    <row r="642" s="79" customFormat="1" x14ac:dyDescent="0.3"/>
    <row r="643" s="79" customFormat="1" x14ac:dyDescent="0.3"/>
    <row r="644" s="79" customFormat="1" x14ac:dyDescent="0.3"/>
    <row r="645" s="79" customFormat="1" x14ac:dyDescent="0.3"/>
    <row r="646" s="79" customFormat="1" x14ac:dyDescent="0.3"/>
    <row r="647" s="79" customFormat="1" x14ac:dyDescent="0.3"/>
    <row r="648" s="79" customFormat="1" x14ac:dyDescent="0.3"/>
    <row r="649" s="79" customFormat="1" x14ac:dyDescent="0.3"/>
    <row r="650" s="79" customFormat="1" x14ac:dyDescent="0.3"/>
    <row r="651" s="79" customFormat="1" x14ac:dyDescent="0.3"/>
    <row r="652" s="79" customFormat="1" x14ac:dyDescent="0.3"/>
    <row r="653" s="79" customFormat="1" x14ac:dyDescent="0.3"/>
    <row r="654" s="79" customFormat="1" x14ac:dyDescent="0.3"/>
    <row r="655" s="79" customFormat="1" x14ac:dyDescent="0.3"/>
    <row r="656" s="79" customFormat="1" x14ac:dyDescent="0.3"/>
    <row r="657" s="79" customFormat="1" x14ac:dyDescent="0.3"/>
    <row r="658" s="79" customFormat="1" x14ac:dyDescent="0.3"/>
    <row r="659" s="79" customFormat="1" x14ac:dyDescent="0.3"/>
    <row r="660" s="79" customFormat="1" x14ac:dyDescent="0.3"/>
    <row r="661" s="79" customFormat="1" x14ac:dyDescent="0.3"/>
    <row r="662" s="79" customFormat="1" x14ac:dyDescent="0.3"/>
    <row r="663" s="79" customFormat="1" x14ac:dyDescent="0.3"/>
    <row r="664" s="79" customFormat="1" x14ac:dyDescent="0.3"/>
    <row r="665" s="79" customFormat="1" x14ac:dyDescent="0.3"/>
    <row r="666" s="79" customFormat="1" x14ac:dyDescent="0.3"/>
    <row r="667" s="79" customFormat="1" x14ac:dyDescent="0.3"/>
    <row r="668" s="79" customFormat="1" x14ac:dyDescent="0.3"/>
    <row r="669" s="79" customFormat="1" x14ac:dyDescent="0.3"/>
    <row r="670" s="79" customFormat="1" x14ac:dyDescent="0.3"/>
    <row r="671" s="79" customFormat="1" x14ac:dyDescent="0.3"/>
    <row r="672" s="79" customFormat="1" x14ac:dyDescent="0.3"/>
    <row r="673" s="79" customFormat="1" x14ac:dyDescent="0.3"/>
    <row r="674" s="79" customFormat="1" x14ac:dyDescent="0.3"/>
    <row r="675" s="79" customFormat="1" x14ac:dyDescent="0.3"/>
    <row r="676" s="79" customFormat="1" x14ac:dyDescent="0.3"/>
    <row r="677" s="79" customFormat="1" x14ac:dyDescent="0.3"/>
    <row r="678" s="79" customFormat="1" x14ac:dyDescent="0.3"/>
    <row r="679" s="79" customFormat="1" x14ac:dyDescent="0.3"/>
    <row r="680" s="79" customFormat="1" x14ac:dyDescent="0.3"/>
    <row r="681" s="79" customFormat="1" x14ac:dyDescent="0.3"/>
    <row r="682" s="79" customFormat="1" x14ac:dyDescent="0.3"/>
    <row r="683" s="79" customFormat="1" x14ac:dyDescent="0.3"/>
    <row r="684" s="79" customFormat="1" x14ac:dyDescent="0.3"/>
    <row r="685" s="79" customFormat="1" x14ac:dyDescent="0.3"/>
    <row r="686" s="79" customFormat="1" x14ac:dyDescent="0.3"/>
    <row r="687" s="79" customFormat="1" x14ac:dyDescent="0.3"/>
    <row r="688" s="79" customFormat="1" x14ac:dyDescent="0.3"/>
    <row r="689" s="79" customFormat="1" x14ac:dyDescent="0.3"/>
    <row r="690" s="79" customFormat="1" x14ac:dyDescent="0.3"/>
    <row r="691" s="79" customFormat="1" x14ac:dyDescent="0.3"/>
    <row r="692" s="79" customFormat="1" x14ac:dyDescent="0.3"/>
    <row r="693" s="79" customFormat="1" x14ac:dyDescent="0.3"/>
    <row r="694" s="79" customFormat="1" x14ac:dyDescent="0.3"/>
    <row r="695" s="79" customFormat="1" x14ac:dyDescent="0.3"/>
    <row r="696" s="79" customFormat="1" x14ac:dyDescent="0.3"/>
    <row r="697" s="79" customFormat="1" x14ac:dyDescent="0.3"/>
    <row r="698" s="79" customFormat="1" x14ac:dyDescent="0.3"/>
    <row r="699" s="79" customFormat="1" x14ac:dyDescent="0.3"/>
    <row r="700" s="79" customFormat="1" x14ac:dyDescent="0.3"/>
    <row r="701" s="79" customFormat="1" x14ac:dyDescent="0.3"/>
    <row r="702" s="79" customFormat="1" x14ac:dyDescent="0.3"/>
    <row r="703" s="79" customFormat="1" x14ac:dyDescent="0.3"/>
    <row r="704" s="79" customFormat="1" x14ac:dyDescent="0.3"/>
    <row r="705" s="79" customFormat="1" x14ac:dyDescent="0.3"/>
    <row r="706" s="79" customFormat="1" x14ac:dyDescent="0.3"/>
    <row r="707" s="79" customFormat="1" x14ac:dyDescent="0.3"/>
    <row r="708" s="79" customFormat="1" x14ac:dyDescent="0.3"/>
    <row r="709" s="79" customFormat="1" x14ac:dyDescent="0.3"/>
    <row r="710" s="79" customFormat="1" x14ac:dyDescent="0.3"/>
    <row r="711" s="79" customFormat="1" x14ac:dyDescent="0.3"/>
    <row r="712" s="79" customFormat="1" x14ac:dyDescent="0.3"/>
    <row r="713" s="79" customFormat="1" x14ac:dyDescent="0.3"/>
    <row r="714" s="79" customFormat="1" x14ac:dyDescent="0.3"/>
    <row r="715" s="79" customFormat="1" x14ac:dyDescent="0.3"/>
    <row r="716" s="79" customFormat="1" x14ac:dyDescent="0.3"/>
    <row r="717" s="79" customFormat="1" x14ac:dyDescent="0.3"/>
    <row r="718" s="79" customFormat="1" x14ac:dyDescent="0.3"/>
    <row r="719" s="79" customFormat="1" x14ac:dyDescent="0.3"/>
    <row r="720" s="79" customFormat="1" x14ac:dyDescent="0.3"/>
    <row r="721" s="79" customFormat="1" x14ac:dyDescent="0.3"/>
    <row r="722" s="79" customFormat="1" x14ac:dyDescent="0.3"/>
    <row r="723" s="79" customFormat="1" x14ac:dyDescent="0.3"/>
    <row r="724" s="79" customFormat="1" x14ac:dyDescent="0.3"/>
    <row r="725" s="79" customFormat="1" x14ac:dyDescent="0.3"/>
    <row r="726" s="79" customFormat="1" x14ac:dyDescent="0.3"/>
    <row r="727" s="79" customFormat="1" x14ac:dyDescent="0.3"/>
    <row r="728" s="79" customFormat="1" x14ac:dyDescent="0.3"/>
    <row r="729" s="79" customFormat="1" x14ac:dyDescent="0.3"/>
    <row r="730" s="79" customFormat="1" x14ac:dyDescent="0.3"/>
    <row r="731" s="79" customFormat="1" x14ac:dyDescent="0.3"/>
    <row r="732" s="79" customFormat="1" x14ac:dyDescent="0.3"/>
    <row r="733" s="79" customFormat="1" x14ac:dyDescent="0.3"/>
    <row r="734" s="79" customFormat="1" x14ac:dyDescent="0.3"/>
    <row r="735" s="79" customFormat="1" x14ac:dyDescent="0.3"/>
    <row r="736" s="79" customFormat="1" x14ac:dyDescent="0.3"/>
    <row r="737" s="79" customFormat="1" x14ac:dyDescent="0.3"/>
    <row r="738" s="79" customFormat="1" x14ac:dyDescent="0.3"/>
    <row r="739" s="79" customFormat="1" x14ac:dyDescent="0.3"/>
    <row r="740" s="79" customFormat="1" x14ac:dyDescent="0.3"/>
    <row r="741" s="79" customFormat="1" x14ac:dyDescent="0.3"/>
    <row r="742" s="79" customFormat="1" x14ac:dyDescent="0.3"/>
    <row r="743" s="79" customFormat="1" x14ac:dyDescent="0.3"/>
    <row r="744" s="79" customFormat="1" x14ac:dyDescent="0.3"/>
    <row r="745" s="79" customFormat="1" x14ac:dyDescent="0.3"/>
    <row r="746" s="79" customFormat="1" x14ac:dyDescent="0.3"/>
    <row r="747" s="79" customFormat="1" x14ac:dyDescent="0.3"/>
    <row r="748" s="79" customFormat="1" x14ac:dyDescent="0.3"/>
    <row r="749" s="79" customFormat="1" x14ac:dyDescent="0.3"/>
    <row r="750" s="79" customFormat="1" x14ac:dyDescent="0.3"/>
    <row r="751" s="79" customFormat="1" x14ac:dyDescent="0.3"/>
    <row r="752" s="79" customFormat="1" x14ac:dyDescent="0.3"/>
    <row r="753" s="79" customFormat="1" x14ac:dyDescent="0.3"/>
    <row r="754" s="79" customFormat="1" x14ac:dyDescent="0.3"/>
    <row r="755" s="79" customFormat="1" x14ac:dyDescent="0.3"/>
    <row r="756" s="79" customFormat="1" x14ac:dyDescent="0.3"/>
    <row r="757" s="79" customFormat="1" x14ac:dyDescent="0.3"/>
    <row r="758" s="79" customFormat="1" x14ac:dyDescent="0.3"/>
    <row r="759" s="79" customFormat="1" x14ac:dyDescent="0.3"/>
    <row r="760" s="79" customFormat="1" x14ac:dyDescent="0.3"/>
    <row r="761" s="79" customFormat="1" x14ac:dyDescent="0.3"/>
    <row r="762" s="79" customFormat="1" x14ac:dyDescent="0.3"/>
    <row r="763" s="79" customFormat="1" x14ac:dyDescent="0.3"/>
    <row r="764" s="79" customFormat="1" x14ac:dyDescent="0.3"/>
    <row r="765" s="79" customFormat="1" x14ac:dyDescent="0.3"/>
    <row r="766" s="79" customFormat="1" x14ac:dyDescent="0.3"/>
    <row r="767" s="79" customFormat="1" x14ac:dyDescent="0.3"/>
    <row r="768" s="79" customFormat="1" x14ac:dyDescent="0.3"/>
    <row r="769" s="79" customFormat="1" x14ac:dyDescent="0.3"/>
    <row r="770" s="79" customFormat="1" x14ac:dyDescent="0.3"/>
    <row r="771" s="79" customFormat="1" x14ac:dyDescent="0.3"/>
    <row r="772" s="79" customFormat="1" x14ac:dyDescent="0.3"/>
    <row r="773" s="79" customFormat="1" x14ac:dyDescent="0.3"/>
    <row r="774" s="79" customFormat="1" x14ac:dyDescent="0.3"/>
    <row r="775" s="79" customFormat="1" x14ac:dyDescent="0.3"/>
    <row r="776" s="79" customFormat="1" x14ac:dyDescent="0.3"/>
    <row r="777" s="79" customFormat="1" x14ac:dyDescent="0.3"/>
    <row r="778" s="79" customFormat="1" x14ac:dyDescent="0.3"/>
    <row r="779" s="79" customFormat="1" x14ac:dyDescent="0.3"/>
    <row r="780" s="79" customFormat="1" x14ac:dyDescent="0.3"/>
    <row r="781" s="79" customFormat="1" x14ac:dyDescent="0.3"/>
    <row r="782" s="79" customFormat="1" x14ac:dyDescent="0.3"/>
    <row r="783" s="79" customFormat="1" x14ac:dyDescent="0.3"/>
    <row r="784" s="79" customFormat="1" x14ac:dyDescent="0.3"/>
    <row r="785" s="79" customFormat="1" x14ac:dyDescent="0.3"/>
    <row r="786" s="79" customFormat="1" x14ac:dyDescent="0.3"/>
    <row r="787" s="79" customFormat="1" x14ac:dyDescent="0.3"/>
    <row r="788" s="79" customFormat="1" x14ac:dyDescent="0.3"/>
    <row r="789" s="79" customFormat="1" x14ac:dyDescent="0.3"/>
    <row r="790" s="79" customFormat="1" x14ac:dyDescent="0.3"/>
    <row r="791" s="79" customFormat="1" x14ac:dyDescent="0.3"/>
    <row r="792" s="79" customFormat="1" x14ac:dyDescent="0.3"/>
    <row r="793" s="79" customFormat="1" x14ac:dyDescent="0.3"/>
    <row r="794" s="79" customFormat="1" x14ac:dyDescent="0.3"/>
    <row r="795" s="79" customFormat="1" x14ac:dyDescent="0.3"/>
    <row r="796" s="79" customFormat="1" x14ac:dyDescent="0.3"/>
    <row r="797" s="79" customFormat="1" x14ac:dyDescent="0.3"/>
    <row r="798" s="79" customFormat="1" x14ac:dyDescent="0.3"/>
    <row r="799" s="79" customFormat="1" x14ac:dyDescent="0.3"/>
    <row r="800" s="79" customFormat="1" x14ac:dyDescent="0.3"/>
    <row r="801" s="79" customFormat="1" x14ac:dyDescent="0.3"/>
    <row r="802" s="79" customFormat="1" x14ac:dyDescent="0.3"/>
    <row r="803" s="79" customFormat="1" x14ac:dyDescent="0.3"/>
    <row r="804" s="79" customFormat="1" x14ac:dyDescent="0.3"/>
    <row r="805" s="79" customFormat="1" x14ac:dyDescent="0.3"/>
    <row r="806" s="79" customFormat="1" x14ac:dyDescent="0.3"/>
    <row r="807" s="79" customFormat="1" x14ac:dyDescent="0.3"/>
    <row r="808" s="79" customFormat="1" x14ac:dyDescent="0.3"/>
    <row r="809" s="79" customFormat="1" x14ac:dyDescent="0.3"/>
    <row r="810" s="79" customFormat="1" x14ac:dyDescent="0.3"/>
    <row r="811" s="79" customFormat="1" x14ac:dyDescent="0.3"/>
    <row r="812" s="79" customFormat="1" x14ac:dyDescent="0.3"/>
    <row r="813" s="79" customFormat="1" x14ac:dyDescent="0.3"/>
    <row r="814" s="79" customFormat="1" x14ac:dyDescent="0.3"/>
    <row r="815" s="79" customFormat="1" x14ac:dyDescent="0.3"/>
    <row r="816" s="79" customFormat="1" x14ac:dyDescent="0.3"/>
    <row r="817" s="79" customFormat="1" x14ac:dyDescent="0.3"/>
    <row r="818" s="79" customFormat="1" x14ac:dyDescent="0.3"/>
    <row r="819" s="79" customFormat="1" x14ac:dyDescent="0.3"/>
    <row r="820" s="79" customFormat="1" x14ac:dyDescent="0.3"/>
    <row r="821" s="79" customFormat="1" x14ac:dyDescent="0.3"/>
    <row r="822" s="79" customFormat="1" x14ac:dyDescent="0.3"/>
    <row r="823" s="79" customFormat="1" x14ac:dyDescent="0.3"/>
    <row r="824" s="79" customFormat="1" x14ac:dyDescent="0.3"/>
    <row r="825" s="79" customFormat="1" x14ac:dyDescent="0.3"/>
    <row r="826" s="79" customFormat="1" x14ac:dyDescent="0.3"/>
    <row r="827" s="79" customFormat="1" x14ac:dyDescent="0.3"/>
    <row r="828" s="79" customFormat="1" x14ac:dyDescent="0.3"/>
    <row r="829" s="79" customFormat="1" x14ac:dyDescent="0.3"/>
    <row r="830" s="79" customFormat="1" x14ac:dyDescent="0.3"/>
    <row r="831" s="79" customFormat="1" x14ac:dyDescent="0.3"/>
    <row r="832" s="79" customFormat="1" x14ac:dyDescent="0.3"/>
    <row r="833" s="79" customFormat="1" x14ac:dyDescent="0.3"/>
    <row r="834" s="79" customFormat="1" x14ac:dyDescent="0.3"/>
    <row r="835" s="79" customFormat="1" x14ac:dyDescent="0.3"/>
    <row r="836" s="79" customFormat="1" x14ac:dyDescent="0.3"/>
    <row r="837" s="79" customFormat="1" x14ac:dyDescent="0.3"/>
    <row r="838" s="79" customFormat="1" x14ac:dyDescent="0.3"/>
    <row r="839" s="79" customFormat="1" x14ac:dyDescent="0.3"/>
    <row r="840" s="79" customFormat="1" x14ac:dyDescent="0.3"/>
    <row r="841" s="79" customFormat="1" x14ac:dyDescent="0.3"/>
    <row r="842" s="79" customFormat="1" x14ac:dyDescent="0.3"/>
    <row r="843" s="79" customFormat="1" x14ac:dyDescent="0.3"/>
    <row r="844" s="79" customFormat="1" x14ac:dyDescent="0.3"/>
    <row r="845" s="79" customFormat="1" x14ac:dyDescent="0.3"/>
    <row r="846" s="79" customFormat="1" x14ac:dyDescent="0.3"/>
    <row r="847" s="79" customFormat="1" x14ac:dyDescent="0.3"/>
    <row r="848" s="79" customFormat="1" x14ac:dyDescent="0.3"/>
    <row r="849" s="79" customFormat="1" x14ac:dyDescent="0.3"/>
    <row r="850" s="79" customFormat="1" x14ac:dyDescent="0.3"/>
    <row r="851" s="79" customFormat="1" x14ac:dyDescent="0.3"/>
    <row r="852" s="79" customFormat="1" x14ac:dyDescent="0.3"/>
    <row r="853" s="79" customFormat="1" x14ac:dyDescent="0.3"/>
    <row r="854" s="79" customFormat="1" x14ac:dyDescent="0.3"/>
    <row r="855" s="79" customFormat="1" x14ac:dyDescent="0.3"/>
    <row r="856" s="79" customFormat="1" x14ac:dyDescent="0.3"/>
    <row r="857" s="79" customFormat="1" x14ac:dyDescent="0.3"/>
    <row r="858" s="79" customFormat="1" x14ac:dyDescent="0.3"/>
    <row r="859" s="79" customFormat="1" x14ac:dyDescent="0.3"/>
    <row r="860" s="79" customFormat="1" x14ac:dyDescent="0.3"/>
    <row r="861" s="79" customFormat="1" x14ac:dyDescent="0.3"/>
    <row r="862" s="79" customFormat="1" x14ac:dyDescent="0.3"/>
    <row r="863" s="79" customFormat="1" x14ac:dyDescent="0.3"/>
    <row r="864" s="79" customFormat="1" x14ac:dyDescent="0.3"/>
    <row r="865" s="79" customFormat="1" x14ac:dyDescent="0.3"/>
    <row r="866" s="79" customFormat="1" x14ac:dyDescent="0.3"/>
    <row r="867" s="79" customFormat="1" x14ac:dyDescent="0.3"/>
    <row r="868" s="79" customFormat="1" x14ac:dyDescent="0.3"/>
    <row r="869" s="79" customFormat="1" x14ac:dyDescent="0.3"/>
    <row r="870" s="79" customFormat="1" x14ac:dyDescent="0.3"/>
    <row r="871" s="79" customFormat="1" x14ac:dyDescent="0.3"/>
    <row r="872" s="79" customFormat="1" x14ac:dyDescent="0.3"/>
    <row r="873" s="79" customFormat="1" x14ac:dyDescent="0.3"/>
    <row r="874" s="79" customFormat="1" x14ac:dyDescent="0.3"/>
    <row r="875" s="79" customFormat="1" x14ac:dyDescent="0.3"/>
    <row r="876" s="79" customFormat="1" x14ac:dyDescent="0.3"/>
    <row r="877" s="79" customFormat="1" x14ac:dyDescent="0.3"/>
    <row r="878" s="79" customFormat="1" x14ac:dyDescent="0.3"/>
    <row r="879" s="79" customFormat="1" x14ac:dyDescent="0.3"/>
    <row r="880" s="79" customFormat="1" x14ac:dyDescent="0.3"/>
    <row r="881" s="79" customFormat="1" x14ac:dyDescent="0.3"/>
    <row r="882" s="79" customFormat="1" x14ac:dyDescent="0.3"/>
    <row r="883" s="79" customFormat="1" x14ac:dyDescent="0.3"/>
    <row r="884" s="79" customFormat="1" x14ac:dyDescent="0.3"/>
    <row r="885" s="79" customFormat="1" x14ac:dyDescent="0.3"/>
    <row r="886" s="79" customFormat="1" x14ac:dyDescent="0.3"/>
    <row r="887" s="79" customFormat="1" x14ac:dyDescent="0.3"/>
    <row r="888" s="79" customFormat="1" x14ac:dyDescent="0.3"/>
    <row r="889" s="79" customFormat="1" x14ac:dyDescent="0.3"/>
    <row r="890" s="79" customFormat="1" x14ac:dyDescent="0.3"/>
    <row r="891" s="79" customFormat="1" x14ac:dyDescent="0.3"/>
    <row r="892" s="79" customFormat="1" x14ac:dyDescent="0.3"/>
    <row r="893" s="79" customFormat="1" x14ac:dyDescent="0.3"/>
    <row r="894" s="79" customFormat="1" x14ac:dyDescent="0.3"/>
    <row r="895" s="79" customFormat="1" x14ac:dyDescent="0.3"/>
    <row r="896" s="79" customFormat="1" x14ac:dyDescent="0.3"/>
    <row r="897" s="79" customFormat="1" x14ac:dyDescent="0.3"/>
    <row r="898" s="79" customFormat="1" x14ac:dyDescent="0.3"/>
    <row r="899" s="79" customFormat="1" x14ac:dyDescent="0.3"/>
    <row r="900" s="79" customFormat="1" x14ac:dyDescent="0.3"/>
    <row r="901" s="79" customFormat="1" x14ac:dyDescent="0.3"/>
    <row r="902" s="79" customFormat="1" x14ac:dyDescent="0.3"/>
    <row r="903" s="79" customFormat="1" x14ac:dyDescent="0.3"/>
    <row r="904" s="79" customFormat="1" x14ac:dyDescent="0.3"/>
    <row r="905" s="79" customFormat="1" x14ac:dyDescent="0.3"/>
    <row r="906" s="79" customFormat="1" x14ac:dyDescent="0.3"/>
    <row r="907" s="79" customFormat="1" x14ac:dyDescent="0.3"/>
    <row r="908" s="79" customFormat="1" x14ac:dyDescent="0.3"/>
    <row r="909" s="79" customFormat="1" x14ac:dyDescent="0.3"/>
    <row r="910" s="79" customFormat="1" x14ac:dyDescent="0.3"/>
    <row r="911" s="79" customFormat="1" x14ac:dyDescent="0.3"/>
    <row r="912" s="79" customFormat="1" x14ac:dyDescent="0.3"/>
    <row r="913" s="79" customFormat="1" x14ac:dyDescent="0.3"/>
    <row r="914" s="79" customFormat="1" x14ac:dyDescent="0.3"/>
    <row r="915" s="79" customFormat="1" x14ac:dyDescent="0.3"/>
    <row r="916" s="79" customFormat="1" x14ac:dyDescent="0.3"/>
    <row r="917" s="79" customFormat="1" x14ac:dyDescent="0.3"/>
    <row r="918" s="79" customFormat="1" x14ac:dyDescent="0.3"/>
    <row r="919" s="79" customFormat="1" x14ac:dyDescent="0.3"/>
    <row r="920" s="79" customFormat="1" x14ac:dyDescent="0.3"/>
    <row r="921" s="79" customFormat="1" x14ac:dyDescent="0.3"/>
    <row r="922" s="79" customFormat="1" x14ac:dyDescent="0.3"/>
    <row r="923" s="79" customFormat="1" x14ac:dyDescent="0.3"/>
    <row r="924" s="79" customFormat="1" x14ac:dyDescent="0.3"/>
    <row r="925" s="79" customFormat="1" x14ac:dyDescent="0.3"/>
    <row r="926" s="79" customFormat="1" x14ac:dyDescent="0.3"/>
    <row r="927" s="79" customFormat="1" x14ac:dyDescent="0.3"/>
    <row r="928" s="79" customFormat="1" x14ac:dyDescent="0.3"/>
    <row r="929" s="79" customFormat="1" x14ac:dyDescent="0.3"/>
    <row r="930" s="79" customFormat="1" x14ac:dyDescent="0.3"/>
    <row r="931" s="79" customFormat="1" x14ac:dyDescent="0.3"/>
    <row r="932" s="79" customFormat="1" x14ac:dyDescent="0.3"/>
    <row r="933" s="79" customFormat="1" x14ac:dyDescent="0.3"/>
    <row r="934" s="79" customFormat="1" x14ac:dyDescent="0.3"/>
    <row r="935" s="79" customFormat="1" x14ac:dyDescent="0.3"/>
    <row r="936" s="79" customFormat="1" x14ac:dyDescent="0.3"/>
    <row r="937" s="79" customFormat="1" x14ac:dyDescent="0.3"/>
    <row r="938" s="79" customFormat="1" x14ac:dyDescent="0.3"/>
    <row r="939" s="79" customFormat="1" x14ac:dyDescent="0.3"/>
    <row r="940" s="79" customFormat="1" x14ac:dyDescent="0.3"/>
    <row r="941" s="79" customFormat="1" x14ac:dyDescent="0.3"/>
    <row r="942" s="79" customFormat="1" x14ac:dyDescent="0.3"/>
    <row r="943" s="79" customFormat="1" x14ac:dyDescent="0.3"/>
    <row r="944" s="79" customFormat="1" x14ac:dyDescent="0.3"/>
    <row r="945" s="79" customFormat="1" x14ac:dyDescent="0.3"/>
    <row r="946" s="79" customFormat="1" x14ac:dyDescent="0.3"/>
    <row r="947" s="79" customFormat="1" x14ac:dyDescent="0.3"/>
    <row r="948" s="79" customFormat="1" x14ac:dyDescent="0.3"/>
    <row r="949" s="79" customFormat="1" x14ac:dyDescent="0.3"/>
    <row r="950" s="79" customFormat="1" x14ac:dyDescent="0.3"/>
    <row r="951" s="79" customFormat="1" x14ac:dyDescent="0.3"/>
    <row r="952" s="79" customFormat="1" x14ac:dyDescent="0.3"/>
    <row r="953" s="79" customFormat="1" x14ac:dyDescent="0.3"/>
    <row r="954" s="79" customFormat="1" x14ac:dyDescent="0.3"/>
    <row r="955" s="79" customFormat="1" x14ac:dyDescent="0.3"/>
    <row r="956" s="79" customFormat="1" x14ac:dyDescent="0.3"/>
    <row r="957" s="79" customFormat="1" x14ac:dyDescent="0.3"/>
    <row r="958" s="79" customFormat="1" x14ac:dyDescent="0.3"/>
    <row r="959" s="79" customFormat="1" x14ac:dyDescent="0.3"/>
    <row r="960" s="79" customFormat="1" x14ac:dyDescent="0.3"/>
    <row r="961" s="79" customFormat="1" x14ac:dyDescent="0.3"/>
    <row r="962" s="79" customFormat="1" x14ac:dyDescent="0.3"/>
    <row r="963" s="79" customFormat="1" x14ac:dyDescent="0.3"/>
    <row r="964" s="79" customFormat="1" x14ac:dyDescent="0.3"/>
    <row r="965" s="79" customFormat="1" x14ac:dyDescent="0.3"/>
    <row r="966" s="79" customFormat="1" x14ac:dyDescent="0.3"/>
    <row r="967" s="79" customFormat="1" x14ac:dyDescent="0.3"/>
    <row r="968" s="79" customFormat="1" x14ac:dyDescent="0.3"/>
    <row r="969" s="79" customFormat="1" x14ac:dyDescent="0.3"/>
    <row r="970" s="79" customFormat="1" x14ac:dyDescent="0.3"/>
    <row r="971" s="79" customFormat="1" x14ac:dyDescent="0.3"/>
    <row r="972" s="79" customFormat="1" x14ac:dyDescent="0.3"/>
    <row r="973" s="79" customFormat="1" x14ac:dyDescent="0.3"/>
    <row r="974" s="79" customFormat="1" x14ac:dyDescent="0.3"/>
    <row r="975" s="79" customFormat="1" x14ac:dyDescent="0.3"/>
    <row r="976" s="79" customFormat="1" x14ac:dyDescent="0.3"/>
    <row r="977" s="79" customFormat="1" x14ac:dyDescent="0.3"/>
    <row r="978" s="79" customFormat="1" x14ac:dyDescent="0.3"/>
    <row r="979" s="79" customFormat="1" x14ac:dyDescent="0.3"/>
    <row r="980" s="79" customFormat="1" x14ac:dyDescent="0.3"/>
    <row r="981" s="79" customFormat="1" x14ac:dyDescent="0.3"/>
    <row r="982" s="79" customFormat="1" x14ac:dyDescent="0.3"/>
    <row r="983" s="79" customFormat="1" x14ac:dyDescent="0.3"/>
    <row r="984" s="79" customFormat="1" x14ac:dyDescent="0.3"/>
    <row r="985" s="79" customFormat="1" x14ac:dyDescent="0.3"/>
    <row r="986" s="79" customFormat="1" x14ac:dyDescent="0.3"/>
    <row r="987" s="79" customFormat="1" x14ac:dyDescent="0.3"/>
    <row r="988" s="79" customFormat="1" x14ac:dyDescent="0.3"/>
    <row r="989" s="79" customFormat="1" x14ac:dyDescent="0.3"/>
    <row r="990" s="79" customFormat="1" x14ac:dyDescent="0.3"/>
    <row r="991" s="79" customFormat="1" x14ac:dyDescent="0.3"/>
    <row r="992" s="79" customFormat="1" x14ac:dyDescent="0.3"/>
    <row r="993" s="79" customFormat="1" x14ac:dyDescent="0.3"/>
    <row r="994" s="79" customFormat="1" x14ac:dyDescent="0.3"/>
    <row r="995" s="79" customFormat="1" x14ac:dyDescent="0.3"/>
    <row r="996" s="79" customFormat="1" x14ac:dyDescent="0.3"/>
    <row r="997" s="79" customFormat="1" x14ac:dyDescent="0.3"/>
    <row r="998" s="79" customFormat="1" x14ac:dyDescent="0.3"/>
    <row r="999" s="79" customFormat="1" x14ac:dyDescent="0.3"/>
    <row r="1000" s="79" customFormat="1" x14ac:dyDescent="0.3"/>
    <row r="1001" s="79" customFormat="1" x14ac:dyDescent="0.3"/>
    <row r="1002" s="79" customFormat="1" x14ac:dyDescent="0.3"/>
    <row r="1003" s="79" customFormat="1" x14ac:dyDescent="0.3"/>
    <row r="1004" s="79" customFormat="1" x14ac:dyDescent="0.3"/>
    <row r="1005" s="79" customFormat="1" x14ac:dyDescent="0.3"/>
    <row r="1006" s="79" customFormat="1" x14ac:dyDescent="0.3"/>
    <row r="1007" s="79" customFormat="1" x14ac:dyDescent="0.3"/>
    <row r="1008" s="79" customFormat="1" x14ac:dyDescent="0.3"/>
    <row r="1009" s="79" customFormat="1" x14ac:dyDescent="0.3"/>
    <row r="1010" s="79" customFormat="1" x14ac:dyDescent="0.3"/>
    <row r="1011" s="79" customFormat="1" x14ac:dyDescent="0.3"/>
    <row r="1012" s="79" customFormat="1" x14ac:dyDescent="0.3"/>
    <row r="1013" s="79" customFormat="1" x14ac:dyDescent="0.3"/>
    <row r="1014" s="79" customFormat="1" x14ac:dyDescent="0.3"/>
    <row r="1015" s="79" customFormat="1" x14ac:dyDescent="0.3"/>
    <row r="1016" s="79" customFormat="1" x14ac:dyDescent="0.3"/>
    <row r="1017" s="79" customFormat="1" x14ac:dyDescent="0.3"/>
    <row r="1018" s="79" customFormat="1" x14ac:dyDescent="0.3"/>
    <row r="1019" s="79" customFormat="1" x14ac:dyDescent="0.3"/>
    <row r="1020" s="79" customFormat="1" x14ac:dyDescent="0.3"/>
    <row r="1021" s="79" customFormat="1" x14ac:dyDescent="0.3"/>
    <row r="1022" s="79" customFormat="1" x14ac:dyDescent="0.3"/>
    <row r="1023" s="79" customFormat="1" x14ac:dyDescent="0.3"/>
    <row r="1024" s="79" customFormat="1" x14ac:dyDescent="0.3"/>
    <row r="1025" s="79" customFormat="1" x14ac:dyDescent="0.3"/>
    <row r="1026" s="79" customFormat="1" x14ac:dyDescent="0.3"/>
    <row r="1027" s="79" customFormat="1" x14ac:dyDescent="0.3"/>
    <row r="1028" s="79" customFormat="1" x14ac:dyDescent="0.3"/>
    <row r="1029" s="79" customFormat="1" x14ac:dyDescent="0.3"/>
    <row r="1030" s="79" customFormat="1" x14ac:dyDescent="0.3"/>
    <row r="1031" s="79" customFormat="1" x14ac:dyDescent="0.3"/>
    <row r="1032" s="79" customFormat="1" x14ac:dyDescent="0.3"/>
    <row r="1033" s="79" customFormat="1" x14ac:dyDescent="0.3"/>
    <row r="1034" s="79" customFormat="1" x14ac:dyDescent="0.3"/>
    <row r="1035" s="79" customFormat="1" x14ac:dyDescent="0.3"/>
    <row r="1036" s="79" customFormat="1" x14ac:dyDescent="0.3"/>
    <row r="1037" s="79" customFormat="1" x14ac:dyDescent="0.3"/>
    <row r="1038" s="79" customFormat="1" x14ac:dyDescent="0.3"/>
    <row r="1039" s="79" customFormat="1" x14ac:dyDescent="0.3"/>
    <row r="1040" s="79" customFormat="1" x14ac:dyDescent="0.3"/>
    <row r="1041" s="79" customFormat="1" x14ac:dyDescent="0.3"/>
    <row r="1042" s="79" customFormat="1" x14ac:dyDescent="0.3"/>
    <row r="1043" s="79" customFormat="1" x14ac:dyDescent="0.3"/>
    <row r="1044" s="79" customFormat="1" x14ac:dyDescent="0.3"/>
    <row r="1045" s="79" customFormat="1" x14ac:dyDescent="0.3"/>
    <row r="1046" s="79" customFormat="1" x14ac:dyDescent="0.3"/>
    <row r="1047" s="79" customFormat="1" x14ac:dyDescent="0.3"/>
    <row r="1048" s="79" customFormat="1" x14ac:dyDescent="0.3"/>
    <row r="1049" s="79" customFormat="1" x14ac:dyDescent="0.3"/>
    <row r="1050" s="79" customFormat="1" x14ac:dyDescent="0.3"/>
    <row r="1051" s="79" customFormat="1" x14ac:dyDescent="0.3"/>
    <row r="1052" s="79" customFormat="1" x14ac:dyDescent="0.3"/>
    <row r="1053" s="79" customFormat="1" x14ac:dyDescent="0.3"/>
    <row r="1054" s="79" customFormat="1" x14ac:dyDescent="0.3"/>
    <row r="1055" s="79" customFormat="1" x14ac:dyDescent="0.3"/>
    <row r="1056" s="79" customFormat="1" x14ac:dyDescent="0.3"/>
    <row r="1057" s="79" customFormat="1" x14ac:dyDescent="0.3"/>
    <row r="1058" s="79" customFormat="1" x14ac:dyDescent="0.3"/>
    <row r="1059" s="79" customFormat="1" x14ac:dyDescent="0.3"/>
    <row r="1060" s="79" customFormat="1" x14ac:dyDescent="0.3"/>
    <row r="1061" s="79" customFormat="1" x14ac:dyDescent="0.3"/>
    <row r="1062" s="79" customFormat="1" x14ac:dyDescent="0.3"/>
    <row r="1063" s="79" customFormat="1" x14ac:dyDescent="0.3"/>
    <row r="1064" s="79" customFormat="1" x14ac:dyDescent="0.3"/>
    <row r="1065" s="79" customFormat="1" x14ac:dyDescent="0.3"/>
    <row r="1066" s="79" customFormat="1" x14ac:dyDescent="0.3"/>
    <row r="1067" s="79" customFormat="1" x14ac:dyDescent="0.3"/>
    <row r="1068" s="79" customFormat="1" x14ac:dyDescent="0.3"/>
    <row r="1069" s="79" customFormat="1" x14ac:dyDescent="0.3"/>
    <row r="1070" s="79" customFormat="1" x14ac:dyDescent="0.3"/>
    <row r="1071" s="79" customFormat="1" x14ac:dyDescent="0.3"/>
    <row r="1072" s="79" customFormat="1" x14ac:dyDescent="0.3"/>
    <row r="1073" s="79" customFormat="1" x14ac:dyDescent="0.3"/>
    <row r="1074" s="79" customFormat="1" x14ac:dyDescent="0.3"/>
    <row r="1075" s="79" customFormat="1" x14ac:dyDescent="0.3"/>
    <row r="1076" s="79" customFormat="1" x14ac:dyDescent="0.3"/>
    <row r="1077" s="79" customFormat="1" x14ac:dyDescent="0.3"/>
    <row r="1078" s="79" customFormat="1" x14ac:dyDescent="0.3"/>
    <row r="1079" s="79" customFormat="1" x14ac:dyDescent="0.3"/>
    <row r="1080" s="79" customFormat="1" x14ac:dyDescent="0.3"/>
    <row r="1081" s="79" customFormat="1" x14ac:dyDescent="0.3"/>
    <row r="1082" s="79" customFormat="1" x14ac:dyDescent="0.3"/>
    <row r="1083" s="79" customFormat="1" x14ac:dyDescent="0.3"/>
    <row r="1084" s="79" customFormat="1" x14ac:dyDescent="0.3"/>
    <row r="1085" s="79" customFormat="1" x14ac:dyDescent="0.3"/>
    <row r="1086" s="79" customFormat="1" x14ac:dyDescent="0.3"/>
    <row r="1087" s="79" customFormat="1" x14ac:dyDescent="0.3"/>
    <row r="1088" s="79" customFormat="1" x14ac:dyDescent="0.3"/>
    <row r="1089" s="79" customFormat="1" x14ac:dyDescent="0.3"/>
    <row r="1090" s="79" customFormat="1" x14ac:dyDescent="0.3"/>
    <row r="1091" s="79" customFormat="1" x14ac:dyDescent="0.3"/>
    <row r="1092" s="79" customFormat="1" x14ac:dyDescent="0.3"/>
    <row r="1093" s="79" customFormat="1" x14ac:dyDescent="0.3"/>
    <row r="1094" s="79" customFormat="1" x14ac:dyDescent="0.3"/>
    <row r="1095" s="79" customFormat="1" x14ac:dyDescent="0.3"/>
    <row r="1096" s="79" customFormat="1" x14ac:dyDescent="0.3"/>
    <row r="1097" s="79" customFormat="1" x14ac:dyDescent="0.3"/>
    <row r="1098" s="79" customFormat="1" x14ac:dyDescent="0.3"/>
    <row r="1099" s="79" customFormat="1" x14ac:dyDescent="0.3"/>
    <row r="1100" s="79" customFormat="1" x14ac:dyDescent="0.3"/>
    <row r="1101" s="79" customFormat="1" x14ac:dyDescent="0.3"/>
    <row r="1102" s="79" customFormat="1" x14ac:dyDescent="0.3"/>
    <row r="1103" s="79" customFormat="1" x14ac:dyDescent="0.3"/>
    <row r="1104" s="79" customFormat="1" x14ac:dyDescent="0.3"/>
    <row r="1105" s="79" customFormat="1" x14ac:dyDescent="0.3"/>
    <row r="1106" s="79" customFormat="1" x14ac:dyDescent="0.3"/>
    <row r="1107" s="79" customFormat="1" x14ac:dyDescent="0.3"/>
    <row r="1108" s="79" customFormat="1" x14ac:dyDescent="0.3"/>
    <row r="1109" s="79" customFormat="1" x14ac:dyDescent="0.3"/>
    <row r="1110" s="79" customFormat="1" x14ac:dyDescent="0.3"/>
    <row r="1111" s="79" customFormat="1" x14ac:dyDescent="0.3"/>
    <row r="1112" s="79" customFormat="1" x14ac:dyDescent="0.3"/>
    <row r="1113" s="79" customFormat="1" x14ac:dyDescent="0.3"/>
    <row r="1114" s="79" customFormat="1" x14ac:dyDescent="0.3"/>
    <row r="1115" s="79" customFormat="1" x14ac:dyDescent="0.3"/>
    <row r="1116" s="79" customFormat="1" x14ac:dyDescent="0.3"/>
    <row r="1117" s="79" customFormat="1" x14ac:dyDescent="0.3"/>
    <row r="1118" s="79" customFormat="1" x14ac:dyDescent="0.3"/>
    <row r="1119" s="79" customFormat="1" x14ac:dyDescent="0.3"/>
    <row r="1120" s="79" customFormat="1" x14ac:dyDescent="0.3"/>
    <row r="1121" s="79" customFormat="1" x14ac:dyDescent="0.3"/>
    <row r="1122" s="79" customFormat="1" x14ac:dyDescent="0.3"/>
    <row r="1123" s="79" customFormat="1" x14ac:dyDescent="0.3"/>
    <row r="1124" s="79" customFormat="1" x14ac:dyDescent="0.3"/>
    <row r="1125" s="79" customFormat="1" x14ac:dyDescent="0.3"/>
    <row r="1126" s="79" customFormat="1" x14ac:dyDescent="0.3"/>
    <row r="1127" s="79" customFormat="1" x14ac:dyDescent="0.3"/>
    <row r="1128" s="79" customFormat="1" x14ac:dyDescent="0.3"/>
    <row r="1129" s="79" customFormat="1" x14ac:dyDescent="0.3"/>
    <row r="1130" s="79" customFormat="1" x14ac:dyDescent="0.3"/>
    <row r="1131" s="79" customFormat="1" x14ac:dyDescent="0.3"/>
    <row r="1132" s="79" customFormat="1" x14ac:dyDescent="0.3"/>
    <row r="1133" s="79" customFormat="1" x14ac:dyDescent="0.3"/>
    <row r="1134" s="79" customFormat="1" x14ac:dyDescent="0.3"/>
    <row r="1135" s="79" customFormat="1" x14ac:dyDescent="0.3"/>
    <row r="1136" s="79" customFormat="1" x14ac:dyDescent="0.3"/>
    <row r="1137" s="79" customFormat="1" x14ac:dyDescent="0.3"/>
    <row r="1138" s="79" customFormat="1" x14ac:dyDescent="0.3"/>
    <row r="1139" s="79" customFormat="1" x14ac:dyDescent="0.3"/>
    <row r="1140" s="79" customFormat="1" x14ac:dyDescent="0.3"/>
    <row r="1141" s="79" customFormat="1" x14ac:dyDescent="0.3"/>
    <row r="1142" s="79" customFormat="1" x14ac:dyDescent="0.3"/>
    <row r="1143" s="79" customFormat="1" x14ac:dyDescent="0.3"/>
    <row r="1144" s="79" customFormat="1" x14ac:dyDescent="0.3"/>
    <row r="1145" s="79" customFormat="1" x14ac:dyDescent="0.3"/>
    <row r="1146" s="79" customFormat="1" x14ac:dyDescent="0.3"/>
    <row r="1147" s="79" customFormat="1" x14ac:dyDescent="0.3"/>
    <row r="1148" s="79" customFormat="1" x14ac:dyDescent="0.3"/>
    <row r="1149" s="79" customFormat="1" x14ac:dyDescent="0.3"/>
    <row r="1150" s="79" customFormat="1" x14ac:dyDescent="0.3"/>
    <row r="1151" s="79" customFormat="1" x14ac:dyDescent="0.3"/>
    <row r="1152" s="79" customFormat="1" x14ac:dyDescent="0.3"/>
    <row r="1153" s="79" customFormat="1" x14ac:dyDescent="0.3"/>
    <row r="1154" s="79" customFormat="1" x14ac:dyDescent="0.3"/>
    <row r="1155" s="79" customFormat="1" x14ac:dyDescent="0.3"/>
    <row r="1156" s="79" customFormat="1" x14ac:dyDescent="0.3"/>
    <row r="1157" s="79" customFormat="1" x14ac:dyDescent="0.3"/>
    <row r="1158" s="79" customFormat="1" x14ac:dyDescent="0.3"/>
    <row r="1159" s="79" customFormat="1" x14ac:dyDescent="0.3"/>
    <row r="1160" s="79" customFormat="1" x14ac:dyDescent="0.3"/>
    <row r="1161" s="79" customFormat="1" x14ac:dyDescent="0.3"/>
    <row r="1162" s="79" customFormat="1" x14ac:dyDescent="0.3"/>
    <row r="1163" s="79" customFormat="1" x14ac:dyDescent="0.3"/>
    <row r="1164" s="79" customFormat="1" x14ac:dyDescent="0.3"/>
    <row r="1165" s="79" customFormat="1" x14ac:dyDescent="0.3"/>
    <row r="1166" s="79" customFormat="1" x14ac:dyDescent="0.3"/>
    <row r="1167" s="79" customFormat="1" x14ac:dyDescent="0.3"/>
    <row r="1168" s="79" customFormat="1" x14ac:dyDescent="0.3"/>
    <row r="1169" s="79" customFormat="1" x14ac:dyDescent="0.3"/>
    <row r="1170" s="79" customFormat="1" x14ac:dyDescent="0.3"/>
    <row r="1171" s="79" customFormat="1" x14ac:dyDescent="0.3"/>
    <row r="1172" s="79" customFormat="1" x14ac:dyDescent="0.3"/>
    <row r="1173" s="79" customFormat="1" x14ac:dyDescent="0.3"/>
    <row r="1174" s="79" customFormat="1" x14ac:dyDescent="0.3"/>
    <row r="1175" s="79" customFormat="1" x14ac:dyDescent="0.3"/>
    <row r="1176" s="79" customFormat="1" x14ac:dyDescent="0.3"/>
    <row r="1177" s="79" customFormat="1" x14ac:dyDescent="0.3"/>
    <row r="1178" s="79" customFormat="1" x14ac:dyDescent="0.3"/>
    <row r="1179" s="79" customFormat="1" x14ac:dyDescent="0.3"/>
    <row r="1180" s="79" customFormat="1" x14ac:dyDescent="0.3"/>
    <row r="1181" s="79" customFormat="1" x14ac:dyDescent="0.3"/>
    <row r="1182" s="79" customFormat="1" x14ac:dyDescent="0.3"/>
    <row r="1183" s="79" customFormat="1" x14ac:dyDescent="0.3"/>
    <row r="1184" s="79" customFormat="1" x14ac:dyDescent="0.3"/>
    <row r="1185" s="79" customFormat="1" x14ac:dyDescent="0.3"/>
    <row r="1186" s="79" customFormat="1" x14ac:dyDescent="0.3"/>
    <row r="1187" s="79" customFormat="1" x14ac:dyDescent="0.3"/>
    <row r="1188" s="79" customFormat="1" x14ac:dyDescent="0.3"/>
    <row r="1189" s="79" customFormat="1" x14ac:dyDescent="0.3"/>
    <row r="1190" s="79" customFormat="1" x14ac:dyDescent="0.3"/>
    <row r="1191" s="79" customFormat="1" x14ac:dyDescent="0.3"/>
    <row r="1192" s="79" customFormat="1" x14ac:dyDescent="0.3"/>
    <row r="1193" s="79" customFormat="1" x14ac:dyDescent="0.3"/>
    <row r="1194" s="79" customFormat="1" x14ac:dyDescent="0.3"/>
    <row r="1195" s="79" customFormat="1" x14ac:dyDescent="0.3"/>
    <row r="1196" s="79" customFormat="1" x14ac:dyDescent="0.3"/>
    <row r="1197" s="79" customFormat="1" x14ac:dyDescent="0.3"/>
    <row r="1198" s="79" customFormat="1" x14ac:dyDescent="0.3"/>
    <row r="1199" s="79" customFormat="1" x14ac:dyDescent="0.3"/>
    <row r="1200" s="79" customFormat="1" x14ac:dyDescent="0.3"/>
    <row r="1201" s="79" customFormat="1" x14ac:dyDescent="0.3"/>
    <row r="1202" s="79" customFormat="1" x14ac:dyDescent="0.3"/>
    <row r="1203" s="79" customFormat="1" x14ac:dyDescent="0.3"/>
    <row r="1204" s="79" customFormat="1" x14ac:dyDescent="0.3"/>
    <row r="1205" s="79" customFormat="1" x14ac:dyDescent="0.3"/>
    <row r="1206" s="79" customFormat="1" x14ac:dyDescent="0.3"/>
    <row r="1207" s="79" customFormat="1" x14ac:dyDescent="0.3"/>
    <row r="1208" s="79" customFormat="1" x14ac:dyDescent="0.3"/>
    <row r="1209" s="79" customFormat="1" x14ac:dyDescent="0.3"/>
    <row r="1210" s="79" customFormat="1" x14ac:dyDescent="0.3"/>
    <row r="1211" s="79" customFormat="1" x14ac:dyDescent="0.3"/>
    <row r="1212" s="79" customFormat="1" x14ac:dyDescent="0.3"/>
    <row r="1213" s="79" customFormat="1" x14ac:dyDescent="0.3"/>
    <row r="1214" s="79" customFormat="1" x14ac:dyDescent="0.3"/>
    <row r="1215" s="79" customFormat="1" x14ac:dyDescent="0.3"/>
    <row r="1216" s="79" customFormat="1" x14ac:dyDescent="0.3"/>
    <row r="1217" s="79" customFormat="1" x14ac:dyDescent="0.3"/>
    <row r="1218" s="79" customFormat="1" x14ac:dyDescent="0.3"/>
    <row r="1219" s="79" customFormat="1" x14ac:dyDescent="0.3"/>
    <row r="1220" s="79" customFormat="1" x14ac:dyDescent="0.3"/>
    <row r="1221" s="79" customFormat="1" x14ac:dyDescent="0.3"/>
    <row r="1222" s="79" customFormat="1" x14ac:dyDescent="0.3"/>
    <row r="1223" s="79" customFormat="1" x14ac:dyDescent="0.3"/>
    <row r="1224" s="79" customFormat="1" x14ac:dyDescent="0.3"/>
    <row r="1225" s="79" customFormat="1" x14ac:dyDescent="0.3"/>
    <row r="1226" s="79" customFormat="1" x14ac:dyDescent="0.3"/>
    <row r="1227" s="79" customFormat="1" x14ac:dyDescent="0.3"/>
    <row r="1228" s="79" customFormat="1" x14ac:dyDescent="0.3"/>
    <row r="1229" s="79" customFormat="1" x14ac:dyDescent="0.3"/>
    <row r="1230" s="79" customFormat="1" x14ac:dyDescent="0.3"/>
    <row r="1231" s="79" customFormat="1" x14ac:dyDescent="0.3"/>
    <row r="1232" s="79" customFormat="1" x14ac:dyDescent="0.3"/>
    <row r="1233" s="79" customFormat="1" x14ac:dyDescent="0.3"/>
    <row r="1234" s="79" customFormat="1" x14ac:dyDescent="0.3"/>
    <row r="1235" s="79" customFormat="1" x14ac:dyDescent="0.3"/>
    <row r="1236" s="79" customFormat="1" x14ac:dyDescent="0.3"/>
    <row r="1237" s="79" customFormat="1" x14ac:dyDescent="0.3"/>
    <row r="1238" s="79" customFormat="1" x14ac:dyDescent="0.3"/>
    <row r="1239" s="79" customFormat="1" x14ac:dyDescent="0.3"/>
    <row r="1240" s="79" customFormat="1" x14ac:dyDescent="0.3"/>
    <row r="1241" s="79" customFormat="1" x14ac:dyDescent="0.3"/>
    <row r="1242" s="79" customFormat="1" x14ac:dyDescent="0.3"/>
    <row r="1243" s="79" customFormat="1" x14ac:dyDescent="0.3"/>
    <row r="1244" s="79" customFormat="1" x14ac:dyDescent="0.3"/>
    <row r="1245" s="79" customFormat="1" x14ac:dyDescent="0.3"/>
    <row r="1246" s="79" customFormat="1" x14ac:dyDescent="0.3"/>
    <row r="1247" s="79" customFormat="1" x14ac:dyDescent="0.3"/>
    <row r="1248" s="79" customFormat="1" x14ac:dyDescent="0.3"/>
    <row r="1249" s="79" customFormat="1" x14ac:dyDescent="0.3"/>
    <row r="1250" s="79" customFormat="1" x14ac:dyDescent="0.3"/>
    <row r="1251" s="79" customFormat="1" x14ac:dyDescent="0.3"/>
    <row r="1252" s="79" customFormat="1" x14ac:dyDescent="0.3"/>
    <row r="1253" s="79" customFormat="1" x14ac:dyDescent="0.3"/>
    <row r="1254" s="79" customFormat="1" x14ac:dyDescent="0.3"/>
    <row r="1255" s="79" customFormat="1" x14ac:dyDescent="0.3"/>
    <row r="1256" s="79" customFormat="1" x14ac:dyDescent="0.3"/>
    <row r="1257" s="79" customFormat="1" x14ac:dyDescent="0.3"/>
    <row r="1258" s="79" customFormat="1" x14ac:dyDescent="0.3"/>
    <row r="1259" s="79" customFormat="1" x14ac:dyDescent="0.3"/>
    <row r="1260" s="79" customFormat="1" x14ac:dyDescent="0.3"/>
    <row r="1261" s="79" customFormat="1" x14ac:dyDescent="0.3"/>
    <row r="1262" s="79" customFormat="1" x14ac:dyDescent="0.3"/>
    <row r="1263" s="79" customFormat="1" x14ac:dyDescent="0.3"/>
    <row r="1264" s="79" customFormat="1" x14ac:dyDescent="0.3"/>
    <row r="1265" s="79" customFormat="1" x14ac:dyDescent="0.3"/>
    <row r="1266" s="79" customFormat="1" x14ac:dyDescent="0.3"/>
    <row r="1267" s="79" customFormat="1" x14ac:dyDescent="0.3"/>
    <row r="1268" s="79" customFormat="1" x14ac:dyDescent="0.3"/>
    <row r="1269" s="79" customFormat="1" x14ac:dyDescent="0.3"/>
    <row r="1270" s="79" customFormat="1" x14ac:dyDescent="0.3"/>
    <row r="1271" s="79" customFormat="1" x14ac:dyDescent="0.3"/>
    <row r="1272" s="79" customFormat="1" x14ac:dyDescent="0.3"/>
    <row r="1273" s="79" customFormat="1" x14ac:dyDescent="0.3"/>
    <row r="1274" s="79" customFormat="1" x14ac:dyDescent="0.3"/>
    <row r="1275" s="79" customFormat="1" x14ac:dyDescent="0.3"/>
    <row r="1276" s="79" customFormat="1" x14ac:dyDescent="0.3"/>
    <row r="1277" s="79" customFormat="1" x14ac:dyDescent="0.3"/>
    <row r="1278" s="79" customFormat="1" x14ac:dyDescent="0.3"/>
    <row r="1279" s="79" customFormat="1" x14ac:dyDescent="0.3"/>
    <row r="1280" s="79" customFormat="1" x14ac:dyDescent="0.3"/>
    <row r="1281" s="79" customFormat="1" x14ac:dyDescent="0.3"/>
    <row r="1282" s="79" customFormat="1" x14ac:dyDescent="0.3"/>
    <row r="1283" s="79" customFormat="1" x14ac:dyDescent="0.3"/>
    <row r="1284" s="79" customFormat="1" x14ac:dyDescent="0.3"/>
    <row r="1285" s="79" customFormat="1" x14ac:dyDescent="0.3"/>
    <row r="1286" s="79" customFormat="1" x14ac:dyDescent="0.3"/>
    <row r="1287" s="79" customFormat="1" x14ac:dyDescent="0.3"/>
    <row r="1288" s="79" customFormat="1" x14ac:dyDescent="0.3"/>
    <row r="1289" s="79" customFormat="1" x14ac:dyDescent="0.3"/>
    <row r="1290" s="79" customFormat="1" x14ac:dyDescent="0.3"/>
    <row r="1291" s="79" customFormat="1" x14ac:dyDescent="0.3"/>
    <row r="1292" s="79" customFormat="1" x14ac:dyDescent="0.3"/>
    <row r="1293" s="79" customFormat="1" x14ac:dyDescent="0.3"/>
    <row r="1294" s="79" customFormat="1" x14ac:dyDescent="0.3"/>
    <row r="1295" s="79" customFormat="1" x14ac:dyDescent="0.3"/>
    <row r="1296" s="79" customFormat="1" x14ac:dyDescent="0.3"/>
    <row r="1297" s="79" customFormat="1" x14ac:dyDescent="0.3"/>
    <row r="1298" s="79" customFormat="1" x14ac:dyDescent="0.3"/>
    <row r="1299" s="79" customFormat="1" x14ac:dyDescent="0.3"/>
    <row r="1300" s="79" customFormat="1" x14ac:dyDescent="0.3"/>
    <row r="1301" s="79" customFormat="1" x14ac:dyDescent="0.3"/>
    <row r="1302" s="79" customFormat="1" x14ac:dyDescent="0.3"/>
    <row r="1303" s="79" customFormat="1" x14ac:dyDescent="0.3"/>
    <row r="1304" s="79" customFormat="1" x14ac:dyDescent="0.3"/>
    <row r="1305" s="79" customFormat="1" x14ac:dyDescent="0.3"/>
    <row r="1306" s="79" customFormat="1" x14ac:dyDescent="0.3"/>
    <row r="1307" s="79" customFormat="1" x14ac:dyDescent="0.3"/>
    <row r="1308" s="79" customFormat="1" x14ac:dyDescent="0.3"/>
    <row r="1309" s="79" customFormat="1" x14ac:dyDescent="0.3"/>
    <row r="1310" s="79" customFormat="1" x14ac:dyDescent="0.3"/>
    <row r="1311" s="79" customFormat="1" x14ac:dyDescent="0.3"/>
    <row r="1312" s="79" customFormat="1" x14ac:dyDescent="0.3"/>
    <row r="1313" s="79" customFormat="1" x14ac:dyDescent="0.3"/>
    <row r="1314" s="79" customFormat="1" x14ac:dyDescent="0.3"/>
    <row r="1315" s="79" customFormat="1" x14ac:dyDescent="0.3"/>
    <row r="1316" s="79" customFormat="1" x14ac:dyDescent="0.3"/>
    <row r="1317" s="79" customFormat="1" x14ac:dyDescent="0.3"/>
    <row r="1318" s="79" customFormat="1" x14ac:dyDescent="0.3"/>
    <row r="1319" s="79" customFormat="1" x14ac:dyDescent="0.3"/>
    <row r="1320" s="79" customFormat="1" x14ac:dyDescent="0.3"/>
    <row r="1321" s="79" customFormat="1" x14ac:dyDescent="0.3"/>
    <row r="1322" s="79" customFormat="1" x14ac:dyDescent="0.3"/>
    <row r="1323" s="79" customFormat="1" x14ac:dyDescent="0.3"/>
    <row r="1324" s="79" customFormat="1" x14ac:dyDescent="0.3"/>
    <row r="1325" s="79" customFormat="1" x14ac:dyDescent="0.3"/>
    <row r="1326" s="79" customFormat="1" x14ac:dyDescent="0.3"/>
    <row r="1327" s="79" customFormat="1" x14ac:dyDescent="0.3"/>
    <row r="1328" s="79" customFormat="1" x14ac:dyDescent="0.3"/>
    <row r="1329" s="79" customFormat="1" x14ac:dyDescent="0.3"/>
    <row r="1330" s="79" customFormat="1" x14ac:dyDescent="0.3"/>
    <row r="1331" s="79" customFormat="1" x14ac:dyDescent="0.3"/>
    <row r="1332" s="79" customFormat="1" x14ac:dyDescent="0.3"/>
    <row r="1333" s="79" customFormat="1" x14ac:dyDescent="0.3"/>
    <row r="1334" s="79" customFormat="1" x14ac:dyDescent="0.3"/>
    <row r="1335" s="79" customFormat="1" x14ac:dyDescent="0.3"/>
    <row r="1336" s="79" customFormat="1" x14ac:dyDescent="0.3"/>
    <row r="1337" s="79" customFormat="1" x14ac:dyDescent="0.3"/>
    <row r="1338" s="79" customFormat="1" x14ac:dyDescent="0.3"/>
    <row r="1339" s="79" customFormat="1" x14ac:dyDescent="0.3"/>
    <row r="1340" s="79" customFormat="1" x14ac:dyDescent="0.3"/>
    <row r="1341" s="79" customFormat="1" x14ac:dyDescent="0.3"/>
    <row r="1342" s="79" customFormat="1" x14ac:dyDescent="0.3"/>
    <row r="1343" s="79" customFormat="1" x14ac:dyDescent="0.3"/>
    <row r="1344" s="79" customFormat="1" x14ac:dyDescent="0.3"/>
    <row r="1345" s="79" customFormat="1" x14ac:dyDescent="0.3"/>
    <row r="1346" s="79" customFormat="1" x14ac:dyDescent="0.3"/>
    <row r="1347" s="79" customFormat="1" x14ac:dyDescent="0.3"/>
    <row r="1348" s="79" customFormat="1" x14ac:dyDescent="0.3"/>
    <row r="1349" s="79" customFormat="1" x14ac:dyDescent="0.3"/>
    <row r="1350" s="79" customFormat="1" x14ac:dyDescent="0.3"/>
    <row r="1351" s="79" customFormat="1" x14ac:dyDescent="0.3"/>
    <row r="1352" s="79" customFormat="1" x14ac:dyDescent="0.3"/>
    <row r="1353" s="79" customFormat="1" x14ac:dyDescent="0.3"/>
    <row r="1354" s="79" customFormat="1" x14ac:dyDescent="0.3"/>
    <row r="1355" s="79" customFormat="1" x14ac:dyDescent="0.3"/>
    <row r="1356" s="79" customFormat="1" x14ac:dyDescent="0.3"/>
    <row r="1357" s="79" customFormat="1" x14ac:dyDescent="0.3"/>
    <row r="1358" s="79" customFormat="1" x14ac:dyDescent="0.3"/>
    <row r="1359" s="79" customFormat="1" x14ac:dyDescent="0.3"/>
    <row r="1360" s="79" customFormat="1" x14ac:dyDescent="0.3"/>
    <row r="1361" s="79" customFormat="1" x14ac:dyDescent="0.3"/>
    <row r="1362" s="79" customFormat="1" x14ac:dyDescent="0.3"/>
    <row r="1363" s="79" customFormat="1" x14ac:dyDescent="0.3"/>
    <row r="1364" s="79" customFormat="1" x14ac:dyDescent="0.3"/>
    <row r="1365" s="79" customFormat="1" x14ac:dyDescent="0.3"/>
    <row r="1366" s="79" customFormat="1" x14ac:dyDescent="0.3"/>
    <row r="1367" s="79" customFormat="1" x14ac:dyDescent="0.3"/>
    <row r="1368" s="79" customFormat="1" x14ac:dyDescent="0.3"/>
    <row r="1369" s="79" customFormat="1" x14ac:dyDescent="0.3"/>
    <row r="1370" s="79" customFormat="1" x14ac:dyDescent="0.3"/>
    <row r="1371" s="79" customFormat="1" x14ac:dyDescent="0.3"/>
    <row r="1372" s="79" customFormat="1" x14ac:dyDescent="0.3"/>
    <row r="1373" s="79" customFormat="1" x14ac:dyDescent="0.3"/>
    <row r="1374" s="79" customFormat="1" x14ac:dyDescent="0.3"/>
    <row r="1375" s="79" customFormat="1" x14ac:dyDescent="0.3"/>
    <row r="1376" s="79" customFormat="1" x14ac:dyDescent="0.3"/>
    <row r="1377" s="79" customFormat="1" x14ac:dyDescent="0.3"/>
    <row r="1378" s="79" customFormat="1" x14ac:dyDescent="0.3"/>
    <row r="1379" s="79" customFormat="1" x14ac:dyDescent="0.3"/>
    <row r="1380" s="79" customFormat="1" x14ac:dyDescent="0.3"/>
    <row r="1381" s="79" customFormat="1" x14ac:dyDescent="0.3"/>
    <row r="1382" s="79" customFormat="1" x14ac:dyDescent="0.3"/>
    <row r="1383" s="79" customFormat="1" x14ac:dyDescent="0.3"/>
    <row r="1384" s="79" customFormat="1" x14ac:dyDescent="0.3"/>
    <row r="1385" s="79" customFormat="1" x14ac:dyDescent="0.3"/>
    <row r="1386" s="79" customFormat="1" x14ac:dyDescent="0.3"/>
    <row r="1387" s="79" customFormat="1" x14ac:dyDescent="0.3"/>
    <row r="1388" s="79" customFormat="1" x14ac:dyDescent="0.3"/>
    <row r="1389" s="79" customFormat="1" x14ac:dyDescent="0.3"/>
    <row r="1390" s="79" customFormat="1" x14ac:dyDescent="0.3"/>
    <row r="1391" s="79" customFormat="1" x14ac:dyDescent="0.3"/>
    <row r="1392" s="79" customFormat="1" x14ac:dyDescent="0.3"/>
    <row r="1393" s="79" customFormat="1" x14ac:dyDescent="0.3"/>
    <row r="1394" s="79" customFormat="1" x14ac:dyDescent="0.3"/>
    <row r="1395" s="79" customFormat="1" x14ac:dyDescent="0.3"/>
    <row r="1396" s="79" customFormat="1" x14ac:dyDescent="0.3"/>
    <row r="1397" s="79" customFormat="1" x14ac:dyDescent="0.3"/>
    <row r="1398" s="79" customFormat="1" x14ac:dyDescent="0.3"/>
    <row r="1399" s="79" customFormat="1" x14ac:dyDescent="0.3"/>
    <row r="1400" s="79" customFormat="1" x14ac:dyDescent="0.3"/>
    <row r="1401" s="79" customFormat="1" x14ac:dyDescent="0.3"/>
    <row r="1402" s="79" customFormat="1" x14ac:dyDescent="0.3"/>
    <row r="1403" s="79" customFormat="1" x14ac:dyDescent="0.3"/>
    <row r="1404" s="79" customFormat="1" x14ac:dyDescent="0.3"/>
    <row r="1405" s="79" customFormat="1" x14ac:dyDescent="0.3"/>
    <row r="1406" s="79" customFormat="1" x14ac:dyDescent="0.3"/>
    <row r="1407" s="79" customFormat="1" x14ac:dyDescent="0.3"/>
    <row r="1408" s="79" customFormat="1" x14ac:dyDescent="0.3"/>
    <row r="1409" s="79" customFormat="1" x14ac:dyDescent="0.3"/>
    <row r="1410" s="79" customFormat="1" x14ac:dyDescent="0.3"/>
    <row r="1411" s="79" customFormat="1" x14ac:dyDescent="0.3"/>
    <row r="1412" s="79" customFormat="1" x14ac:dyDescent="0.3"/>
    <row r="1413" s="79" customFormat="1" x14ac:dyDescent="0.3"/>
    <row r="1414" s="79" customFormat="1" x14ac:dyDescent="0.3"/>
    <row r="1415" s="79" customFormat="1" x14ac:dyDescent="0.3"/>
    <row r="1416" s="79" customFormat="1" x14ac:dyDescent="0.3"/>
    <row r="1417" s="79" customFormat="1" x14ac:dyDescent="0.3"/>
    <row r="1418" s="79" customFormat="1" x14ac:dyDescent="0.3"/>
    <row r="1419" s="79" customFormat="1" x14ac:dyDescent="0.3"/>
    <row r="1420" s="79" customFormat="1" x14ac:dyDescent="0.3"/>
    <row r="1421" s="79" customFormat="1" x14ac:dyDescent="0.3"/>
    <row r="1422" s="79" customFormat="1" x14ac:dyDescent="0.3"/>
    <row r="1423" s="79" customFormat="1" x14ac:dyDescent="0.3"/>
    <row r="1424" s="79" customFormat="1" x14ac:dyDescent="0.3"/>
    <row r="1425" s="79" customFormat="1" x14ac:dyDescent="0.3"/>
    <row r="1426" s="79" customFormat="1" x14ac:dyDescent="0.3"/>
    <row r="1427" s="79" customFormat="1" x14ac:dyDescent="0.3"/>
    <row r="1428" s="79" customFormat="1" x14ac:dyDescent="0.3"/>
    <row r="1429" s="79" customFormat="1" x14ac:dyDescent="0.3"/>
    <row r="1430" s="79" customFormat="1" x14ac:dyDescent="0.3"/>
    <row r="1431" s="79" customFormat="1" x14ac:dyDescent="0.3"/>
    <row r="1432" s="79" customFormat="1" x14ac:dyDescent="0.3"/>
    <row r="1433" s="79" customFormat="1" x14ac:dyDescent="0.3"/>
    <row r="1434" s="79" customFormat="1" x14ac:dyDescent="0.3"/>
    <row r="1435" s="79" customFormat="1" x14ac:dyDescent="0.3"/>
    <row r="1436" s="79" customFormat="1" x14ac:dyDescent="0.3"/>
    <row r="1437" s="79" customFormat="1" x14ac:dyDescent="0.3"/>
    <row r="1438" s="79" customFormat="1" x14ac:dyDescent="0.3"/>
    <row r="1439" s="79" customFormat="1" x14ac:dyDescent="0.3"/>
    <row r="1440" s="79" customFormat="1" x14ac:dyDescent="0.3"/>
    <row r="1441" s="79" customFormat="1" x14ac:dyDescent="0.3"/>
    <row r="1442" s="79" customFormat="1" x14ac:dyDescent="0.3"/>
    <row r="1443" s="79" customFormat="1" x14ac:dyDescent="0.3"/>
    <row r="1444" s="79" customFormat="1" x14ac:dyDescent="0.3"/>
    <row r="1445" s="79" customFormat="1" x14ac:dyDescent="0.3"/>
    <row r="1446" s="79" customFormat="1" x14ac:dyDescent="0.3"/>
    <row r="1447" s="79" customFormat="1" x14ac:dyDescent="0.3"/>
    <row r="1448" s="79" customFormat="1" x14ac:dyDescent="0.3"/>
    <row r="1449" s="79" customFormat="1" x14ac:dyDescent="0.3"/>
    <row r="1450" s="79" customFormat="1" x14ac:dyDescent="0.3"/>
    <row r="1451" s="79" customFormat="1" x14ac:dyDescent="0.3"/>
    <row r="1452" s="79" customFormat="1" x14ac:dyDescent="0.3"/>
    <row r="1453" s="79" customFormat="1" x14ac:dyDescent="0.3"/>
    <row r="1454" s="79" customFormat="1" x14ac:dyDescent="0.3"/>
    <row r="1455" s="79" customFormat="1" x14ac:dyDescent="0.3"/>
    <row r="1456" s="79" customFormat="1" x14ac:dyDescent="0.3"/>
    <row r="1457" s="79" customFormat="1" x14ac:dyDescent="0.3"/>
    <row r="1458" s="79" customFormat="1" x14ac:dyDescent="0.3"/>
    <row r="1459" s="79" customFormat="1" x14ac:dyDescent="0.3"/>
    <row r="1460" s="79" customFormat="1" x14ac:dyDescent="0.3"/>
    <row r="1461" s="79" customFormat="1" x14ac:dyDescent="0.3"/>
    <row r="1462" s="79" customFormat="1" x14ac:dyDescent="0.3"/>
    <row r="1463" s="79" customFormat="1" x14ac:dyDescent="0.3"/>
    <row r="1464" s="79" customFormat="1" x14ac:dyDescent="0.3"/>
    <row r="1465" s="79" customFormat="1" x14ac:dyDescent="0.3"/>
    <row r="1466" s="79" customFormat="1" x14ac:dyDescent="0.3"/>
    <row r="1467" s="79" customFormat="1" x14ac:dyDescent="0.3"/>
    <row r="1468" s="79" customFormat="1" x14ac:dyDescent="0.3"/>
    <row r="1469" s="79" customFormat="1" x14ac:dyDescent="0.3"/>
    <row r="1470" s="79" customFormat="1" x14ac:dyDescent="0.3"/>
    <row r="1471" s="79" customFormat="1" x14ac:dyDescent="0.3"/>
    <row r="1472" s="79" customFormat="1" x14ac:dyDescent="0.3"/>
    <row r="1473" s="79" customFormat="1" x14ac:dyDescent="0.3"/>
    <row r="1474" s="79" customFormat="1" x14ac:dyDescent="0.3"/>
    <row r="1475" s="79" customFormat="1" x14ac:dyDescent="0.3"/>
    <row r="1476" s="79" customFormat="1" x14ac:dyDescent="0.3"/>
    <row r="1477" s="79" customFormat="1" x14ac:dyDescent="0.3"/>
    <row r="1478" s="79" customFormat="1" x14ac:dyDescent="0.3"/>
    <row r="1479" s="79" customFormat="1" x14ac:dyDescent="0.3"/>
    <row r="1480" s="79" customFormat="1" x14ac:dyDescent="0.3"/>
    <row r="1481" s="79" customFormat="1" x14ac:dyDescent="0.3"/>
    <row r="1482" s="79" customFormat="1" x14ac:dyDescent="0.3"/>
    <row r="1483" s="79" customFormat="1" x14ac:dyDescent="0.3"/>
    <row r="1484" s="79" customFormat="1" x14ac:dyDescent="0.3"/>
    <row r="1485" s="79" customFormat="1" x14ac:dyDescent="0.3"/>
    <row r="1486" s="79" customFormat="1" x14ac:dyDescent="0.3"/>
    <row r="1487" s="79" customFormat="1" x14ac:dyDescent="0.3"/>
    <row r="1488" s="79" customFormat="1" x14ac:dyDescent="0.3"/>
    <row r="1489" s="79" customFormat="1" x14ac:dyDescent="0.3"/>
    <row r="1490" s="79" customFormat="1" x14ac:dyDescent="0.3"/>
    <row r="1491" s="79" customFormat="1" x14ac:dyDescent="0.3"/>
    <row r="1492" s="79" customFormat="1" x14ac:dyDescent="0.3"/>
    <row r="1493" s="79" customFormat="1" x14ac:dyDescent="0.3"/>
    <row r="1494" s="79" customFormat="1" x14ac:dyDescent="0.3"/>
    <row r="1495" s="79" customFormat="1" x14ac:dyDescent="0.3"/>
    <row r="1496" s="79" customFormat="1" x14ac:dyDescent="0.3"/>
    <row r="1497" s="79" customFormat="1" x14ac:dyDescent="0.3"/>
    <row r="1498" s="79" customFormat="1" x14ac:dyDescent="0.3"/>
    <row r="1499" s="79" customFormat="1" x14ac:dyDescent="0.3"/>
    <row r="1500" s="79" customFormat="1" x14ac:dyDescent="0.3"/>
    <row r="1501" s="79" customFormat="1" x14ac:dyDescent="0.3"/>
    <row r="1502" s="79" customFormat="1" x14ac:dyDescent="0.3"/>
    <row r="1503" s="79" customFormat="1" x14ac:dyDescent="0.3"/>
    <row r="1504" s="79" customFormat="1" x14ac:dyDescent="0.3"/>
    <row r="1505" s="79" customFormat="1" x14ac:dyDescent="0.3"/>
    <row r="1506" s="79" customFormat="1" x14ac:dyDescent="0.3"/>
    <row r="1507" s="79" customFormat="1" x14ac:dyDescent="0.3"/>
    <row r="1508" s="79" customFormat="1" x14ac:dyDescent="0.3"/>
    <row r="1509" s="79" customFormat="1" x14ac:dyDescent="0.3"/>
    <row r="1510" s="79" customFormat="1" x14ac:dyDescent="0.3"/>
    <row r="1511" s="79" customFormat="1" x14ac:dyDescent="0.3"/>
    <row r="1512" s="79" customFormat="1" x14ac:dyDescent="0.3"/>
    <row r="1513" s="79" customFormat="1" x14ac:dyDescent="0.3"/>
    <row r="1514" s="79" customFormat="1" x14ac:dyDescent="0.3"/>
    <row r="1515" s="79" customFormat="1" x14ac:dyDescent="0.3"/>
    <row r="1516" s="79" customFormat="1" x14ac:dyDescent="0.3"/>
    <row r="1517" s="79" customFormat="1" x14ac:dyDescent="0.3"/>
    <row r="1518" s="79" customFormat="1" x14ac:dyDescent="0.3"/>
    <row r="1519" s="79" customFormat="1" x14ac:dyDescent="0.3"/>
    <row r="1520" s="79" customFormat="1" x14ac:dyDescent="0.3"/>
    <row r="1521" s="79" customFormat="1" x14ac:dyDescent="0.3"/>
    <row r="1522" s="79" customFormat="1" x14ac:dyDescent="0.3"/>
    <row r="1523" s="79" customFormat="1" x14ac:dyDescent="0.3"/>
    <row r="1524" s="79" customFormat="1" x14ac:dyDescent="0.3"/>
    <row r="1525" s="79" customFormat="1" x14ac:dyDescent="0.3"/>
    <row r="1526" s="79" customFormat="1" x14ac:dyDescent="0.3"/>
    <row r="1527" s="79" customFormat="1" x14ac:dyDescent="0.3"/>
    <row r="1528" s="79" customFormat="1" x14ac:dyDescent="0.3"/>
    <row r="1529" s="79" customFormat="1" x14ac:dyDescent="0.3"/>
    <row r="1530" s="79" customFormat="1" x14ac:dyDescent="0.3"/>
    <row r="1531" s="79" customFormat="1" x14ac:dyDescent="0.3"/>
    <row r="1532" s="79" customFormat="1" x14ac:dyDescent="0.3"/>
    <row r="1533" s="79" customFormat="1" x14ac:dyDescent="0.3"/>
    <row r="1534" s="79" customFormat="1" x14ac:dyDescent="0.3"/>
    <row r="1535" s="79" customFormat="1" x14ac:dyDescent="0.3"/>
    <row r="1536" s="79" customFormat="1" x14ac:dyDescent="0.3"/>
    <row r="1537" s="79" customFormat="1" x14ac:dyDescent="0.3"/>
    <row r="1538" s="79" customFormat="1" x14ac:dyDescent="0.3"/>
    <row r="1539" s="79" customFormat="1" x14ac:dyDescent="0.3"/>
    <row r="1540" s="79" customFormat="1" x14ac:dyDescent="0.3"/>
    <row r="1541" s="79" customFormat="1" x14ac:dyDescent="0.3"/>
    <row r="1542" s="79" customFormat="1" x14ac:dyDescent="0.3"/>
    <row r="1543" s="79" customFormat="1" x14ac:dyDescent="0.3"/>
    <row r="1544" s="79" customFormat="1" x14ac:dyDescent="0.3"/>
    <row r="1545" s="79" customFormat="1" x14ac:dyDescent="0.3"/>
    <row r="1546" s="79" customFormat="1" x14ac:dyDescent="0.3"/>
    <row r="1547" s="79" customFormat="1" x14ac:dyDescent="0.3"/>
    <row r="1548" s="79" customFormat="1" x14ac:dyDescent="0.3"/>
    <row r="1549" s="79" customFormat="1" x14ac:dyDescent="0.3"/>
    <row r="1550" s="79" customFormat="1" x14ac:dyDescent="0.3"/>
    <row r="1551" s="79" customFormat="1" x14ac:dyDescent="0.3"/>
    <row r="1552" s="79" customFormat="1" x14ac:dyDescent="0.3"/>
    <row r="1553" s="79" customFormat="1" x14ac:dyDescent="0.3"/>
    <row r="1554" s="79" customFormat="1" x14ac:dyDescent="0.3"/>
    <row r="1555" s="79" customFormat="1" x14ac:dyDescent="0.3"/>
    <row r="1556" s="79" customFormat="1" x14ac:dyDescent="0.3"/>
    <row r="1557" s="79" customFormat="1" x14ac:dyDescent="0.3"/>
    <row r="1558" s="79" customFormat="1" x14ac:dyDescent="0.3"/>
    <row r="1559" s="79" customFormat="1" x14ac:dyDescent="0.3"/>
    <row r="1560" s="79" customFormat="1" x14ac:dyDescent="0.3"/>
    <row r="1561" s="79" customFormat="1" x14ac:dyDescent="0.3"/>
    <row r="1562" s="79" customFormat="1" x14ac:dyDescent="0.3"/>
    <row r="1563" s="79" customFormat="1" x14ac:dyDescent="0.3"/>
    <row r="1564" s="79" customFormat="1" x14ac:dyDescent="0.3"/>
    <row r="1565" s="79" customFormat="1" x14ac:dyDescent="0.3"/>
    <row r="1566" s="79" customFormat="1" x14ac:dyDescent="0.3"/>
    <row r="1567" s="79" customFormat="1" x14ac:dyDescent="0.3"/>
    <row r="1568" s="79" customFormat="1" x14ac:dyDescent="0.3"/>
    <row r="1569" s="79" customFormat="1" x14ac:dyDescent="0.3"/>
    <row r="1570" s="79" customFormat="1" x14ac:dyDescent="0.3"/>
    <row r="1571" s="79" customFormat="1" x14ac:dyDescent="0.3"/>
    <row r="1572" s="79" customFormat="1" x14ac:dyDescent="0.3"/>
    <row r="1573" s="79" customFormat="1" x14ac:dyDescent="0.3"/>
    <row r="1574" s="79" customFormat="1" x14ac:dyDescent="0.3"/>
    <row r="1575" s="79" customFormat="1" x14ac:dyDescent="0.3"/>
    <row r="1576" s="79" customFormat="1" x14ac:dyDescent="0.3"/>
    <row r="1577" s="79" customFormat="1" x14ac:dyDescent="0.3"/>
    <row r="1578" s="79" customFormat="1" x14ac:dyDescent="0.3"/>
    <row r="1579" s="79" customFormat="1" x14ac:dyDescent="0.3"/>
    <row r="1580" s="79" customFormat="1" x14ac:dyDescent="0.3"/>
    <row r="1581" s="79" customFormat="1" x14ac:dyDescent="0.3"/>
    <row r="1582" s="79" customFormat="1" x14ac:dyDescent="0.3"/>
    <row r="1583" s="79" customFormat="1" x14ac:dyDescent="0.3"/>
    <row r="1584" s="79" customFormat="1" x14ac:dyDescent="0.3"/>
    <row r="1585" s="79" customFormat="1" x14ac:dyDescent="0.3"/>
    <row r="1586" s="79" customFormat="1" x14ac:dyDescent="0.3"/>
    <row r="1587" s="79" customFormat="1" x14ac:dyDescent="0.3"/>
    <row r="1588" s="79" customFormat="1" x14ac:dyDescent="0.3"/>
    <row r="1589" s="79" customFormat="1" x14ac:dyDescent="0.3"/>
    <row r="1590" s="79" customFormat="1" x14ac:dyDescent="0.3"/>
    <row r="1591" s="79" customFormat="1" x14ac:dyDescent="0.3"/>
    <row r="1592" s="79" customFormat="1" x14ac:dyDescent="0.3"/>
    <row r="1593" s="79" customFormat="1" x14ac:dyDescent="0.3"/>
    <row r="1594" s="79" customFormat="1" x14ac:dyDescent="0.3"/>
    <row r="1595" s="79" customFormat="1" x14ac:dyDescent="0.3"/>
    <row r="1596" s="79" customFormat="1" x14ac:dyDescent="0.3"/>
    <row r="1597" s="79" customFormat="1" x14ac:dyDescent="0.3"/>
    <row r="1598" s="79" customFormat="1" x14ac:dyDescent="0.3"/>
    <row r="1599" s="79" customFormat="1" x14ac:dyDescent="0.3"/>
    <row r="1600" s="79" customFormat="1" x14ac:dyDescent="0.3"/>
    <row r="1601" s="79" customFormat="1" x14ac:dyDescent="0.3"/>
    <row r="1602" s="79" customFormat="1" x14ac:dyDescent="0.3"/>
    <row r="1603" s="79" customFormat="1" x14ac:dyDescent="0.3"/>
    <row r="1604" s="79" customFormat="1" x14ac:dyDescent="0.3"/>
    <row r="1605" s="79" customFormat="1" x14ac:dyDescent="0.3"/>
    <row r="1606" s="79" customFormat="1" x14ac:dyDescent="0.3"/>
    <row r="1607" s="79" customFormat="1" x14ac:dyDescent="0.3"/>
    <row r="1608" s="79" customFormat="1" x14ac:dyDescent="0.3"/>
    <row r="1609" s="79" customFormat="1" x14ac:dyDescent="0.3"/>
    <row r="1610" s="79" customFormat="1" x14ac:dyDescent="0.3"/>
  </sheetData>
  <sheetProtection algorithmName="SHA-512" hashValue="1vUm7WF7bZyGgE+GExwbCDArDwoKWMUNVW7ZyugdIHdnb77iRrzYdSqflVONVAAIlcBel2HCejiJZyiMAwHWXg==" saltValue="KRDDUskqsinKEq4tR9Azig==" spinCount="100000" sheet="1" objects="1" scenarios="1"/>
  <mergeCells count="13">
    <mergeCell ref="C3:M3"/>
    <mergeCell ref="C10:M10"/>
    <mergeCell ref="C32:M32"/>
    <mergeCell ref="H34:K34"/>
    <mergeCell ref="C5:I5"/>
    <mergeCell ref="H35:K38"/>
    <mergeCell ref="C26:M26"/>
    <mergeCell ref="C20:M20"/>
    <mergeCell ref="D6:I6"/>
    <mergeCell ref="D7:I7"/>
    <mergeCell ref="D34:F34"/>
    <mergeCell ref="D35:F38"/>
    <mergeCell ref="J5:M8"/>
  </mergeCells>
  <dataValidations count="2">
    <dataValidation type="list" allowBlank="1" showInputMessage="1" showErrorMessage="1" sqref="L16" xr:uid="{DF10A519-D7E0-4FB8-B641-5218E73C272D}">
      <formula1>"Agreed Value, Loss of Earnings, Agreed Loss of Earnings, Key Person Protector"</formula1>
    </dataValidation>
    <dataValidation type="list" allowBlank="1" showInputMessage="1" showErrorMessage="1" sqref="L13" xr:uid="{593B4C16-ECD2-42BD-96AB-9A58C21DEEE5}">
      <formula1>"Yes, No"</formula1>
    </dataValidation>
  </dataValidations>
  <hyperlinks>
    <hyperlink ref="B2" location="'Table of Contents'!A1" display="'Table of Contents'!A1" xr:uid="{602D7402-27FE-4B53-A60F-5E57ACF3A747}"/>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3A756-40D9-4AAA-A2DF-EEAC081E3B15}">
  <sheetPr codeName="Sheet3"/>
  <dimension ref="A1:ET1280"/>
  <sheetViews>
    <sheetView zoomScale="130" zoomScaleNormal="130" workbookViewId="0">
      <selection activeCell="D5" sqref="D5"/>
    </sheetView>
  </sheetViews>
  <sheetFormatPr defaultColWidth="8.77734375" defaultRowHeight="14.4" x14ac:dyDescent="0.3"/>
  <cols>
    <col min="1" max="1" width="8.77734375" style="79"/>
    <col min="2" max="2" width="8.77734375" style="26" customWidth="1"/>
    <col min="3" max="3" width="36.21875" style="26" customWidth="1"/>
    <col min="4" max="4" width="26.5546875" style="26" customWidth="1"/>
    <col min="5" max="5" width="4.44140625" style="26" customWidth="1"/>
    <col min="6" max="6" width="26.5546875" style="26" customWidth="1"/>
    <col min="7" max="7" width="4.44140625" style="79" customWidth="1"/>
    <col min="8" max="8" width="17.5546875" style="26" customWidth="1"/>
    <col min="9" max="9" width="9.44140625" style="79" customWidth="1"/>
    <col min="10" max="10" width="29.21875" style="79" hidden="1" customWidth="1"/>
    <col min="11" max="11" width="15.21875" style="79" hidden="1" customWidth="1"/>
    <col min="12" max="12" width="5.77734375" style="79" hidden="1" customWidth="1"/>
    <col min="13" max="13" width="22.77734375" style="79" hidden="1" customWidth="1"/>
    <col min="14" max="14" width="13.77734375" style="79" hidden="1" customWidth="1"/>
    <col min="15" max="15" width="12.21875" style="79" hidden="1" customWidth="1"/>
    <col min="16" max="16" width="8.77734375" style="79" bestFit="1" customWidth="1"/>
    <col min="17" max="150" width="8.77734375" style="79"/>
    <col min="151" max="16384" width="8.77734375" style="26"/>
  </cols>
  <sheetData>
    <row r="1" spans="1:150" s="79" customFormat="1" x14ac:dyDescent="0.3"/>
    <row r="2" spans="1:150" s="54" customFormat="1" ht="43.05" customHeight="1" thickBot="1" x14ac:dyDescent="0.35">
      <c r="A2" s="84"/>
      <c r="B2" s="119" t="e" vm="2">
        <v>#VALUE!</v>
      </c>
      <c r="C2" s="107"/>
      <c r="D2" s="107"/>
      <c r="E2" s="107"/>
      <c r="F2" s="107"/>
      <c r="G2" s="84"/>
      <c r="H2" s="107"/>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c r="CN2" s="84"/>
      <c r="CO2" s="84"/>
      <c r="CP2" s="84"/>
      <c r="CQ2" s="84"/>
      <c r="CR2" s="84"/>
      <c r="CS2" s="84"/>
      <c r="CT2" s="84"/>
      <c r="CU2" s="84"/>
      <c r="CV2" s="84"/>
      <c r="CW2" s="84"/>
      <c r="CX2" s="84"/>
      <c r="CY2" s="84"/>
      <c r="CZ2" s="84"/>
      <c r="DA2" s="84"/>
      <c r="DB2" s="84"/>
      <c r="DC2" s="84"/>
      <c r="DD2" s="84"/>
      <c r="DE2" s="84"/>
      <c r="DF2" s="84"/>
      <c r="DG2" s="84"/>
      <c r="DH2" s="84"/>
      <c r="DI2" s="84"/>
      <c r="DJ2" s="84"/>
      <c r="DK2" s="84"/>
      <c r="DL2" s="84"/>
      <c r="DM2" s="84"/>
      <c r="DN2" s="84"/>
      <c r="DO2" s="84"/>
      <c r="DP2" s="84"/>
      <c r="DQ2" s="84"/>
      <c r="DR2" s="84"/>
      <c r="DS2" s="84"/>
      <c r="DT2" s="84"/>
      <c r="DU2" s="84"/>
      <c r="DV2" s="84"/>
      <c r="DW2" s="84"/>
      <c r="DX2" s="84"/>
      <c r="DY2" s="84"/>
      <c r="DZ2" s="84"/>
      <c r="EA2" s="84"/>
      <c r="EB2" s="84"/>
      <c r="EC2" s="84"/>
      <c r="ED2" s="84"/>
      <c r="EE2" s="84"/>
      <c r="EF2" s="84"/>
      <c r="EG2" s="84"/>
      <c r="EH2" s="84"/>
      <c r="EI2" s="84"/>
      <c r="EJ2" s="84"/>
      <c r="EK2" s="84"/>
      <c r="EL2" s="84"/>
      <c r="EM2" s="84"/>
      <c r="EN2" s="84"/>
      <c r="EO2" s="84"/>
      <c r="EP2" s="84"/>
      <c r="EQ2" s="84"/>
      <c r="ER2" s="84"/>
      <c r="ES2" s="84"/>
      <c r="ET2" s="84"/>
    </row>
    <row r="3" spans="1:150" ht="53.1" customHeight="1" x14ac:dyDescent="0.3">
      <c r="B3" s="7"/>
      <c r="C3" s="176" t="s">
        <v>35</v>
      </c>
      <c r="D3" s="177"/>
      <c r="E3" s="177"/>
      <c r="F3" s="177"/>
      <c r="G3" s="178"/>
      <c r="H3" s="108"/>
      <c r="M3" s="90"/>
      <c r="N3" s="88" t="s">
        <v>36</v>
      </c>
      <c r="O3" s="88" t="s">
        <v>37</v>
      </c>
    </row>
    <row r="4" spans="1:150" x14ac:dyDescent="0.3">
      <c r="B4" s="7"/>
      <c r="C4" s="127"/>
      <c r="D4" s="120"/>
      <c r="E4" s="120"/>
      <c r="F4" s="120"/>
      <c r="G4" s="128"/>
      <c r="H4" s="120"/>
      <c r="J4" s="96" t="s">
        <v>38</v>
      </c>
      <c r="K4" s="97">
        <f>MAX(0,720000-SUM(D12,D16:D17)*12)</f>
        <v>720000</v>
      </c>
      <c r="L4" s="98"/>
      <c r="M4" s="174" t="s">
        <v>39</v>
      </c>
      <c r="N4" s="174"/>
      <c r="O4" s="174"/>
    </row>
    <row r="5" spans="1:150" x14ac:dyDescent="0.3">
      <c r="B5" s="7"/>
      <c r="C5" s="111" t="s">
        <v>40</v>
      </c>
      <c r="D5" s="121">
        <v>0</v>
      </c>
      <c r="E5" s="122"/>
      <c r="F5" s="175" t="e" vm="1">
        <v>#VALUE!</v>
      </c>
      <c r="G5" s="106"/>
      <c r="H5" s="7"/>
      <c r="J5" s="88" t="s">
        <v>41</v>
      </c>
      <c r="K5" s="97">
        <f>MIN(2845000,IF(K4&lt;=100,0,IF(OR(N5-K7&lt;10,N6-K8&lt;10),0,D5-SUM(K10:K11))))</f>
        <v>0</v>
      </c>
      <c r="L5" s="98"/>
      <c r="M5" s="96" t="s">
        <v>42</v>
      </c>
      <c r="N5" s="97">
        <f>MIN(720000,IF(D5&lt;=320000, D5*0.625, IF(D5&lt;=420000, (320000*0.625)+((D5-320000)*0.35), (320000*0.625)+(100000*0.35)+((D5-420000)*0.2))))</f>
        <v>0</v>
      </c>
      <c r="O5" s="97">
        <f>N5/12</f>
        <v>0</v>
      </c>
    </row>
    <row r="6" spans="1:150" x14ac:dyDescent="0.3">
      <c r="B6" s="7"/>
      <c r="C6" s="6"/>
      <c r="D6" s="7"/>
      <c r="E6" s="7"/>
      <c r="F6" s="175"/>
      <c r="G6" s="106"/>
      <c r="H6" s="7"/>
      <c r="L6" s="98"/>
      <c r="M6" s="96" t="s">
        <v>43</v>
      </c>
      <c r="N6" s="97">
        <f>MIN(720000,IF(D5&lt;=0,0,IF(D5&lt;=320000,D5*0.75,IF(D5&lt;=420000,(320000*0.75)+((D5-320000)*0.5),(320000*0.75)+(100000*0.5)+((D5-420000)*0.25)))))</f>
        <v>0</v>
      </c>
      <c r="O6" s="97">
        <f>N6/12</f>
        <v>0</v>
      </c>
    </row>
    <row r="7" spans="1:150" ht="28.8" x14ac:dyDescent="0.3">
      <c r="B7" s="7"/>
      <c r="C7" s="129" t="s">
        <v>44</v>
      </c>
      <c r="D7" s="121">
        <v>0</v>
      </c>
      <c r="E7" s="122"/>
      <c r="F7" s="175"/>
      <c r="G7" s="106"/>
      <c r="H7" s="7"/>
      <c r="J7" s="96" t="s">
        <v>45</v>
      </c>
      <c r="K7" s="97">
        <f>D12*12</f>
        <v>0</v>
      </c>
      <c r="L7" s="98"/>
    </row>
    <row r="8" spans="1:150" x14ac:dyDescent="0.3">
      <c r="B8" s="7"/>
      <c r="C8" s="129"/>
      <c r="D8" s="122"/>
      <c r="E8" s="122"/>
      <c r="F8" s="175"/>
      <c r="G8" s="106"/>
      <c r="H8" s="7"/>
      <c r="J8" s="96" t="s">
        <v>46</v>
      </c>
      <c r="K8" s="97">
        <f>SUM(D16:D17)*12</f>
        <v>0</v>
      </c>
      <c r="L8" s="98"/>
    </row>
    <row r="9" spans="1:150" x14ac:dyDescent="0.3">
      <c r="B9" s="7"/>
      <c r="C9" s="129" t="s">
        <v>47</v>
      </c>
      <c r="D9" s="121" t="s">
        <v>48</v>
      </c>
      <c r="E9" s="122"/>
      <c r="F9" s="175"/>
      <c r="G9" s="106"/>
      <c r="H9" s="7"/>
      <c r="J9" s="98"/>
      <c r="K9" s="99"/>
      <c r="L9" s="98"/>
    </row>
    <row r="10" spans="1:150" x14ac:dyDescent="0.3">
      <c r="B10" s="7"/>
      <c r="C10" s="24"/>
      <c r="D10" s="122"/>
      <c r="E10" s="122"/>
      <c r="F10" s="7"/>
      <c r="G10" s="130"/>
      <c r="H10" s="7"/>
      <c r="J10" s="96" t="s">
        <v>49</v>
      </c>
      <c r="K10" s="97">
        <f>IF(K7&lt;=320000, K7/0.625, IF(K7&lt;=420000, (320000/0.625)+((K7-320000)/0.35), (320000/0.625)+(100000*0.35)+((K7-420000)/0.2)))</f>
        <v>0</v>
      </c>
      <c r="L10" s="98"/>
      <c r="M10" s="96" t="s">
        <v>50</v>
      </c>
      <c r="N10" s="97">
        <f>IF(K14&gt;2845000,IF(2845000&lt;=0,0,IF(2845000&lt;=320000,2845000*0.625,IF(2845000&lt;=420000,(320000*0.625)+((2845000-320000)*0.35),(320000*0.625)+(100000*0.35)+((2845000-420000)*0.2)))),IF(K14&lt;=0,0,IF(K14&lt;=320000,K14*0.625,IF(K14&lt;=420000,(320000*0.625)+((K14-320000)*0.35),(320000*0.625)+(100000*0.35)+((K14-420000)*0.2)))))</f>
        <v>0</v>
      </c>
      <c r="O10" s="97">
        <f>N10/12</f>
        <v>0</v>
      </c>
    </row>
    <row r="11" spans="1:150" ht="28.8" x14ac:dyDescent="0.3">
      <c r="B11" s="7"/>
      <c r="C11" s="74"/>
      <c r="D11" s="81" t="s">
        <v>51</v>
      </c>
      <c r="E11" s="123"/>
      <c r="F11" s="81" t="s">
        <v>52</v>
      </c>
      <c r="G11" s="131"/>
      <c r="H11" s="124"/>
      <c r="J11" s="96" t="s">
        <v>53</v>
      </c>
      <c r="K11" s="97">
        <f>IF(K8&lt;=0,0,IF(K8&lt;=320000,K8/0.75,IF(K8&lt;=420000,(320000/0.75)+((K8-320000)/0.5),(320000/0.75)+(100000*0.5)+((K8-420000)/0.25))))</f>
        <v>0</v>
      </c>
      <c r="L11" s="98"/>
      <c r="M11" s="96" t="s">
        <v>54</v>
      </c>
      <c r="N11" s="97">
        <f>IF(K13&gt;2140000,IF(2140000&lt;=0,0,IF(2140000&lt;=320000,2140000*0.75,IF(2140000&lt;=420000,(320000*0.75)+((2140000-320000)*0.5),(320000*0.75)+(100000*0.5)+((2140000-420000)*0.25)))),IF(K13&lt;=0,0,IF(K13&lt;=320000,K13*0.75,IF(K13&lt;=420000,(320000*0.75)+((K13-320000)*0.5),(320000*0.75)+(100000*0.5)+((K13-420000)*0.25)))))</f>
        <v>0</v>
      </c>
      <c r="O11" s="97">
        <f>N11/12</f>
        <v>0</v>
      </c>
    </row>
    <row r="12" spans="1:150" x14ac:dyDescent="0.3">
      <c r="B12" s="7"/>
      <c r="C12" s="132" t="s">
        <v>55</v>
      </c>
      <c r="D12" s="53">
        <v>0</v>
      </c>
      <c r="E12" s="125"/>
      <c r="F12" s="52" cm="1">
        <f t="array" ref="F12">MAX(0, MIN(
    _xlfn.IFS(
        D9="To age 65", 30000,
        D9="To age 70", 30000,
        D9="5 years", 40000,
        D9="2 years", 60000,
        TRUE, 60000
    ),
    FLOOR(
        _xlfn.IFS(
            AND(D12&gt;0, D14=0, D16=0, D17=0), O5,
            AND(D12&gt;0, D14&gt;0, D13=0, D16=0, D17=0), MAX(O5, D14),
            AND(D12&gt;0, D16&gt;0, D17=0), O14,
            AND(D12&gt;0, D16=0, D17&gt;0), O14,
            AND(D12=0, D16&gt;0, D17=0), O10,
            AND(D12=0, D16=0, D17&gt;0), O10,
            AND(D12=0, D16=0, D17=0), O5,
            AND(D12=0, D16&gt;0, D17&gt;0), O10,
            AND(D12&gt;0, D16&gt;0, D17&gt;0), O14
        ),
        1
    )
))</f>
        <v>0</v>
      </c>
      <c r="G12" s="133"/>
      <c r="H12" s="126"/>
      <c r="L12" s="98"/>
    </row>
    <row r="13" spans="1:150" x14ac:dyDescent="0.3">
      <c r="B13" s="7"/>
      <c r="C13" s="132" t="s">
        <v>56</v>
      </c>
      <c r="D13" s="53">
        <v>0</v>
      </c>
      <c r="E13" s="125"/>
      <c r="F13" s="52">
        <f>IF(OR(F12=0,D14&gt;0),0,MIN(F12,FLOOR((D5*0.45)/12,1)))</f>
        <v>0</v>
      </c>
      <c r="G13" s="133"/>
      <c r="H13" s="126"/>
      <c r="J13" s="96" t="s">
        <v>57</v>
      </c>
      <c r="K13" s="97">
        <f>IF(K15=0,0,D5-K10)</f>
        <v>0</v>
      </c>
      <c r="L13" s="98"/>
      <c r="M13" s="170" t="s">
        <v>58</v>
      </c>
      <c r="N13" s="171"/>
      <c r="O13" s="172"/>
    </row>
    <row r="14" spans="1:150" x14ac:dyDescent="0.3">
      <c r="B14" s="7"/>
      <c r="C14" s="134" t="s">
        <v>59</v>
      </c>
      <c r="D14" s="53">
        <v>0</v>
      </c>
      <c r="E14" s="125"/>
      <c r="F14" s="52">
        <f>IF(OR(F12=0,D13&gt;0),0,FLOOR(D7*1.15,1))</f>
        <v>0</v>
      </c>
      <c r="G14" s="133"/>
      <c r="H14" s="126"/>
      <c r="J14" s="96" t="s">
        <v>60</v>
      </c>
      <c r="K14" s="97">
        <f>IF(K15=0,0,D5-K11)</f>
        <v>0</v>
      </c>
      <c r="L14" s="98"/>
      <c r="M14" s="96" t="s">
        <v>42</v>
      </c>
      <c r="N14" s="97">
        <f>IF(
AND(O5&gt;=60000,O6&gt;=60000,D9="2 Years"),
(60000-SUM(D16:D17))*12,
IF(
AND(O5&gt;=40000,O6&gt;=40000,D9="5 Years"),
(40000-SUM(D16:D17))*12,
IF(
AND(O5&gt;=30000,O6&gt;=30000,OR(D9="TO age 65",D9="To age 70")),
(30000-SUM(D16:D17))*12,
IF(
OR(D16=FLOOR(O6,1), D17=FLOOR(O6,1)),
0,
IF(
SUM(K10,K15)&lt;=320000,
SUM(K10,K15)*0.625,
IF(
SUM(K10,K15)&lt;=420000,
(320000*0.625)+((SUM(K10,K15)-320000)*0.35),
(320000*0.625)+(100000*0.35)+((SUM(K10,K15)-420000)*0.2)
)
)
)
)
)
)</f>
        <v>0</v>
      </c>
      <c r="O14" s="97">
        <f>N14/12</f>
        <v>0</v>
      </c>
    </row>
    <row r="15" spans="1:150" x14ac:dyDescent="0.3">
      <c r="B15" s="7"/>
      <c r="C15" s="134"/>
      <c r="D15" s="125"/>
      <c r="E15" s="125"/>
      <c r="F15" s="126"/>
      <c r="G15" s="133"/>
      <c r="H15" s="126"/>
      <c r="J15" s="96" t="s">
        <v>61</v>
      </c>
      <c r="K15" s="97">
        <f>IF(OR(N5-K7&lt;10,N6-K8&lt;10),0,D5-SUM(K10:K11))</f>
        <v>0</v>
      </c>
      <c r="L15" s="98"/>
      <c r="M15" s="96" t="s">
        <v>62</v>
      </c>
      <c r="N15" s="97">
        <f>IF(
AND(O5&gt;=60000,O6&gt;=60000,D9="2 years"),
(60000-D12)*12,
IF(
AND(O5&gt;=40000,O6&gt;=40000,D9="5 years"),
(40000-D12)*12,
IF(
AND(O5&gt;=30000,O6&gt;=30000,OR(D9="To age 65",D9="To age 70")),
(30000-D12)*12,
IF(
D12&gt;=FLOOR(O5,1),
0,
IF(
SUM(K11,K15)&lt;=0,
0,
IF(
SUM(K11,K15)&lt;=320000,
SUM(K11,K15)*0.75,
IF(
SUM(K11,K15)&lt;=420000,
(320000*0.75)+((SUM(K11,K15)-320000)*0.5),
(320000*0.75)+(100000*0.5)+((SUM(K11,K15)-420000)*0.25))
)
)
)
)
)
)</f>
        <v>0</v>
      </c>
      <c r="O15" s="97">
        <f>N15/12</f>
        <v>0</v>
      </c>
    </row>
    <row r="16" spans="1:150" x14ac:dyDescent="0.3">
      <c r="B16" s="7"/>
      <c r="C16" s="132" t="s">
        <v>63</v>
      </c>
      <c r="D16" s="53">
        <v>0</v>
      </c>
      <c r="E16" s="125"/>
      <c r="F16" s="52" cm="1">
        <f t="array" ref="F16">MAX(0, MIN(
    _xlfn.IFS(
        D9="To age 65",30000,
        D9="To age 70",30000,
        D9="5 years",40000,
        D9="2 years",60000,
        TRUE,60000
       ),
     FLOOR(_xlfn.IFS(
               AND(D12=0, D16&gt;0, D17=0), O6,
               AND(D12=0, D16=0, D17&gt;0), O6-D17,
               AND(D12=0, D16&gt;0, D17&gt;0), O6-D17,
               AND(D12&gt;0, D16=0, D17=0), O11,
               AND(D12&gt;0, D16&gt;0, D17=0), O15,
               AND(D12&gt;0, D16=0, D17&gt;0), O15-D17,
               AND(D12=0, D16=0,D17=0), O6,
               AND(D12&gt;0, D16&gt;0, D17&gt;0), O15-D17
               ),
      1)
))</f>
        <v>0</v>
      </c>
      <c r="G16" s="133"/>
      <c r="H16" s="126"/>
      <c r="L16" s="98"/>
    </row>
    <row r="17" spans="2:15" x14ac:dyDescent="0.3">
      <c r="B17" s="7"/>
      <c r="C17" s="132" t="s">
        <v>27</v>
      </c>
      <c r="D17" s="53">
        <v>0</v>
      </c>
      <c r="E17" s="125"/>
      <c r="F17" s="52" cm="1">
        <f t="array" ref="F17">MAX(0, MIN(
    _xlfn.IFS(
        D9="To age 65",30000,
        D9="To age 70",30000,
        D9="5 years",40000,
        D9="2 years",60000,
        TRUE,60000
       ),
     FLOOR(_xlfn.IFS(
               AND(D12=0, D16&gt;0, D17=0), O6-D16,
               AND(D12=0, D16=0, D17&gt;0), O6,
               AND(D12=0, D16&gt;0, D17&gt;0), O6-D16,
               AND(D12&gt;0, D16=0, D17=0), O11,
               AND(D12&gt;0, D16=0, D17&gt;0), O15,
               AND(D12&gt;0, D16&gt;0, D17=0), O15-D16,
               AND(D12=0, D16=0,D17=0), O6,
               AND(D12&gt;0, D16&gt;0, D17&gt;0), O15-D16
               ),
      1)
))</f>
        <v>0</v>
      </c>
      <c r="G17" s="133"/>
      <c r="H17" s="126"/>
      <c r="J17" s="100"/>
    </row>
    <row r="18" spans="2:15" x14ac:dyDescent="0.3">
      <c r="B18" s="7"/>
      <c r="C18" s="135"/>
      <c r="D18" s="7"/>
      <c r="E18" s="7"/>
      <c r="F18" s="7"/>
      <c r="G18" s="130"/>
      <c r="H18" s="7"/>
      <c r="N18" s="101"/>
    </row>
    <row r="19" spans="2:15" x14ac:dyDescent="0.3">
      <c r="B19" s="7"/>
      <c r="C19" s="111" t="s">
        <v>177</v>
      </c>
      <c r="D19" s="125">
        <f>FLOOR(SUM(D12,D16:D17),1)</f>
        <v>0</v>
      </c>
      <c r="E19" s="125"/>
      <c r="F19" s="7"/>
      <c r="G19" s="130"/>
      <c r="H19" s="7"/>
      <c r="M19" s="102"/>
    </row>
    <row r="20" spans="2:15" x14ac:dyDescent="0.3">
      <c r="B20" s="7"/>
      <c r="C20" s="6"/>
      <c r="D20" s="7"/>
      <c r="E20" s="7"/>
      <c r="F20" s="7"/>
      <c r="G20" s="130"/>
      <c r="H20" s="7"/>
      <c r="N20" s="95"/>
    </row>
    <row r="21" spans="2:15" ht="41.25" customHeight="1" thickBot="1" x14ac:dyDescent="0.35">
      <c r="B21" s="7"/>
      <c r="C21" s="136" t="s">
        <v>64</v>
      </c>
      <c r="D21" s="173" t="str">
        <f>IF(
OR(D5&lt;0,ISBLANK(D5)),"Enter a valid income ≥ 0",IF(OR(D7&lt;0,ISBLANK(D7)),"Enter a valid mortgage repayment ≥ 0",IF(AND(D14&gt;0,D13&gt;0),"Cannot apply for both income and mortgage no offset options",IF(OR(D12&lt;0,D13&lt;0,D14&lt;0,D16&lt;0,D17&lt;0),"All sums insured must be ≥ 0",IF(FLOOR(D19*12,1)&gt;720000,"Total sum insured exceeds $720,000",IF(D13&gt;F13,"Income no offset option exceeds max ("&amp;TEXT(F13,"$#,##0")&amp;")",IF(D14&gt;F14,"Mortgage no offset option exceeds max ("&amp;TEXT(F14,"$#,##0")&amp;")",IF(D12&gt;F12,"Agreed Value sum issured exceeds max ("&amp;TEXT(F12,"$#,##0")&amp;")",IF(D16&gt;F16,"Loss of Earnings sum issured exceeds max ("&amp;TEXT(F16,"$#,##0")&amp;")",IF(D17&gt;F17,"Agreed Loss of Earnings sum issured exceeds max ("&amp;TEXT(F17,"$#,##0")&amp;")",IF(AND(D19&gt;30000,D9="To age 65"),"Total sum insured cannot exceed $30,000 per month on a 'To age 65' payment period", IF(AND(D19&gt;30000,D9="To age 70"),"Total sum insured cannot exceed $30,000 per month on a 'To age 70' payment period", IF(AND(D19&gt;40000,D9="5 years"),"Total sum insured cannot exceed $40,000 per month on a 5 year payment period",IF(AND(D19&gt;60000,D9="2 years"),"Total sum insured cannot exceed $60,000 per month on a 2 year payment period",IF(OR(D13&gt;D12,D14&gt;D12),"The no offset option sum insured cannot exceed the agreed value sum insured","")))))))))))))))</f>
        <v/>
      </c>
      <c r="E21" s="173"/>
      <c r="F21" s="173"/>
      <c r="G21" s="137"/>
      <c r="H21" s="7"/>
    </row>
    <row r="22" spans="2:15" x14ac:dyDescent="0.3">
      <c r="B22" s="7"/>
      <c r="C22" s="7"/>
      <c r="D22" s="7"/>
      <c r="E22" s="7"/>
      <c r="F22" s="7"/>
      <c r="H22" s="7"/>
      <c r="K22" s="99"/>
      <c r="L22" s="99"/>
      <c r="M22" s="99"/>
      <c r="N22" s="99"/>
      <c r="O22" s="99"/>
    </row>
    <row r="23" spans="2:15" s="79" customFormat="1" x14ac:dyDescent="0.3">
      <c r="C23" s="104"/>
      <c r="K23" s="99"/>
      <c r="L23" s="99"/>
      <c r="M23" s="99"/>
      <c r="N23" s="99"/>
      <c r="O23" s="99"/>
    </row>
    <row r="24" spans="2:15" s="79" customFormat="1" x14ac:dyDescent="0.3">
      <c r="L24" s="98"/>
      <c r="N24" s="98"/>
    </row>
    <row r="25" spans="2:15" s="79" customFormat="1" x14ac:dyDescent="0.3"/>
    <row r="26" spans="2:15" s="79" customFormat="1" x14ac:dyDescent="0.3">
      <c r="C26" s="105"/>
      <c r="J26" s="98"/>
    </row>
    <row r="27" spans="2:15" s="79" customFormat="1" x14ac:dyDescent="0.3">
      <c r="J27" s="98"/>
      <c r="K27" s="95"/>
    </row>
    <row r="28" spans="2:15" s="79" customFormat="1" x14ac:dyDescent="0.3"/>
    <row r="29" spans="2:15" s="79" customFormat="1" x14ac:dyDescent="0.3"/>
    <row r="30" spans="2:15" s="79" customFormat="1" x14ac:dyDescent="0.3">
      <c r="J30" s="98"/>
    </row>
    <row r="31" spans="2:15" s="79" customFormat="1" x14ac:dyDescent="0.3">
      <c r="D31" s="98"/>
      <c r="J31" s="103"/>
    </row>
    <row r="32" spans="2:15" s="79" customFormat="1" x14ac:dyDescent="0.3">
      <c r="D32" s="98"/>
    </row>
    <row r="33" spans="4:16" s="79" customFormat="1" x14ac:dyDescent="0.3">
      <c r="D33" s="98"/>
    </row>
    <row r="34" spans="4:16" s="79" customFormat="1" x14ac:dyDescent="0.3"/>
    <row r="35" spans="4:16" s="79" customFormat="1" x14ac:dyDescent="0.3">
      <c r="O35" s="98"/>
      <c r="P35" s="103"/>
    </row>
    <row r="36" spans="4:16" s="79" customFormat="1" x14ac:dyDescent="0.3">
      <c r="O36" s="98"/>
      <c r="P36" s="103"/>
    </row>
    <row r="37" spans="4:16" s="79" customFormat="1" x14ac:dyDescent="0.3">
      <c r="D37" s="98"/>
    </row>
    <row r="38" spans="4:16" s="79" customFormat="1" x14ac:dyDescent="0.3">
      <c r="D38" s="98"/>
    </row>
    <row r="39" spans="4:16" s="79" customFormat="1" x14ac:dyDescent="0.3">
      <c r="D39" s="98"/>
    </row>
    <row r="40" spans="4:16" s="79" customFormat="1" x14ac:dyDescent="0.3"/>
    <row r="41" spans="4:16" s="79" customFormat="1" x14ac:dyDescent="0.3"/>
    <row r="42" spans="4:16" s="79" customFormat="1" x14ac:dyDescent="0.3"/>
    <row r="43" spans="4:16" s="79" customFormat="1" x14ac:dyDescent="0.3"/>
    <row r="44" spans="4:16" s="79" customFormat="1" x14ac:dyDescent="0.3"/>
    <row r="45" spans="4:16" s="79" customFormat="1" x14ac:dyDescent="0.3"/>
    <row r="46" spans="4:16" s="79" customFormat="1" x14ac:dyDescent="0.3"/>
    <row r="47" spans="4:16" s="79" customFormat="1" x14ac:dyDescent="0.3"/>
    <row r="48" spans="4:16" s="79" customFormat="1" x14ac:dyDescent="0.3"/>
    <row r="49" s="79" customFormat="1" x14ac:dyDescent="0.3"/>
    <row r="50" s="79" customFormat="1" x14ac:dyDescent="0.3"/>
    <row r="51" s="79" customFormat="1" x14ac:dyDescent="0.3"/>
    <row r="52" s="79" customFormat="1" x14ac:dyDescent="0.3"/>
    <row r="53" s="79" customFormat="1" x14ac:dyDescent="0.3"/>
    <row r="54" s="79" customFormat="1" x14ac:dyDescent="0.3"/>
    <row r="55" s="79" customFormat="1" x14ac:dyDescent="0.3"/>
    <row r="56" s="79" customFormat="1" x14ac:dyDescent="0.3"/>
    <row r="57" s="79" customFormat="1" x14ac:dyDescent="0.3"/>
    <row r="58" s="79" customFormat="1" x14ac:dyDescent="0.3"/>
    <row r="59" s="79" customFormat="1" x14ac:dyDescent="0.3"/>
    <row r="60" s="79" customFormat="1" x14ac:dyDescent="0.3"/>
    <row r="61" s="79" customFormat="1" x14ac:dyDescent="0.3"/>
    <row r="62" s="79" customFormat="1" x14ac:dyDescent="0.3"/>
    <row r="63" s="79" customFormat="1" x14ac:dyDescent="0.3"/>
    <row r="64" s="79" customFormat="1" x14ac:dyDescent="0.3"/>
    <row r="65" s="79" customFormat="1" x14ac:dyDescent="0.3"/>
    <row r="66" s="79" customFormat="1" x14ac:dyDescent="0.3"/>
    <row r="67" s="79" customFormat="1" x14ac:dyDescent="0.3"/>
    <row r="68" s="79" customFormat="1" x14ac:dyDescent="0.3"/>
    <row r="69" s="79" customFormat="1" x14ac:dyDescent="0.3"/>
    <row r="70" s="79" customFormat="1" x14ac:dyDescent="0.3"/>
    <row r="71" s="79" customFormat="1" x14ac:dyDescent="0.3"/>
    <row r="72" s="79" customFormat="1" x14ac:dyDescent="0.3"/>
    <row r="73" s="79" customFormat="1" x14ac:dyDescent="0.3"/>
    <row r="74" s="79" customFormat="1" x14ac:dyDescent="0.3"/>
    <row r="75" s="79" customFormat="1" x14ac:dyDescent="0.3"/>
    <row r="76" s="79" customFormat="1" x14ac:dyDescent="0.3"/>
    <row r="77" s="79" customFormat="1" x14ac:dyDescent="0.3"/>
    <row r="78" s="79" customFormat="1" x14ac:dyDescent="0.3"/>
    <row r="79" s="79" customFormat="1" x14ac:dyDescent="0.3"/>
    <row r="80" s="79" customFormat="1" x14ac:dyDescent="0.3"/>
    <row r="81" s="79" customFormat="1" x14ac:dyDescent="0.3"/>
    <row r="82" s="79" customFormat="1" x14ac:dyDescent="0.3"/>
    <row r="83" s="79" customFormat="1" x14ac:dyDescent="0.3"/>
    <row r="84" s="79" customFormat="1" x14ac:dyDescent="0.3"/>
    <row r="85" s="79" customFormat="1" x14ac:dyDescent="0.3"/>
    <row r="86" s="79" customFormat="1" x14ac:dyDescent="0.3"/>
    <row r="87" s="79" customFormat="1" x14ac:dyDescent="0.3"/>
    <row r="88" s="79" customFormat="1" x14ac:dyDescent="0.3"/>
    <row r="89" s="79" customFormat="1" x14ac:dyDescent="0.3"/>
    <row r="90" s="79" customFormat="1" x14ac:dyDescent="0.3"/>
    <row r="91" s="79" customFormat="1" x14ac:dyDescent="0.3"/>
    <row r="92" s="79" customFormat="1" x14ac:dyDescent="0.3"/>
    <row r="93" s="79" customFormat="1" x14ac:dyDescent="0.3"/>
    <row r="94" s="79" customFormat="1" x14ac:dyDescent="0.3"/>
    <row r="95" s="79" customFormat="1" x14ac:dyDescent="0.3"/>
    <row r="96" s="79" customFormat="1" x14ac:dyDescent="0.3"/>
    <row r="97" s="79" customFormat="1" x14ac:dyDescent="0.3"/>
    <row r="98" s="79" customFormat="1" x14ac:dyDescent="0.3"/>
    <row r="99" s="79" customFormat="1" x14ac:dyDescent="0.3"/>
    <row r="100" s="79" customFormat="1" x14ac:dyDescent="0.3"/>
    <row r="101" s="79" customFormat="1" x14ac:dyDescent="0.3"/>
    <row r="102" s="79" customFormat="1" x14ac:dyDescent="0.3"/>
    <row r="103" s="79" customFormat="1" x14ac:dyDescent="0.3"/>
    <row r="104" s="79" customFormat="1" x14ac:dyDescent="0.3"/>
    <row r="105" s="79" customFormat="1" x14ac:dyDescent="0.3"/>
    <row r="106" s="79" customFormat="1" x14ac:dyDescent="0.3"/>
    <row r="107" s="79" customFormat="1" x14ac:dyDescent="0.3"/>
    <row r="108" s="79" customFormat="1" x14ac:dyDescent="0.3"/>
    <row r="109" s="79" customFormat="1" x14ac:dyDescent="0.3"/>
    <row r="110" s="79" customFormat="1" x14ac:dyDescent="0.3"/>
    <row r="111" s="79" customFormat="1" x14ac:dyDescent="0.3"/>
    <row r="112" s="79" customFormat="1" x14ac:dyDescent="0.3"/>
    <row r="113" s="79" customFormat="1" x14ac:dyDescent="0.3"/>
    <row r="114" s="79" customFormat="1" x14ac:dyDescent="0.3"/>
    <row r="115" s="79" customFormat="1" x14ac:dyDescent="0.3"/>
    <row r="116" s="79" customFormat="1" x14ac:dyDescent="0.3"/>
    <row r="117" s="79" customFormat="1" x14ac:dyDescent="0.3"/>
    <row r="118" s="79" customFormat="1" x14ac:dyDescent="0.3"/>
    <row r="119" s="79" customFormat="1" x14ac:dyDescent="0.3"/>
    <row r="120" s="79" customFormat="1" x14ac:dyDescent="0.3"/>
    <row r="121" s="79" customFormat="1" x14ac:dyDescent="0.3"/>
    <row r="122" s="79" customFormat="1" x14ac:dyDescent="0.3"/>
    <row r="123" s="79" customFormat="1" x14ac:dyDescent="0.3"/>
    <row r="124" s="79" customFormat="1" x14ac:dyDescent="0.3"/>
    <row r="125" s="79" customFormat="1" x14ac:dyDescent="0.3"/>
    <row r="126" s="79" customFormat="1" x14ac:dyDescent="0.3"/>
    <row r="127" s="79" customFormat="1" x14ac:dyDescent="0.3"/>
    <row r="128" s="79" customFormat="1" x14ac:dyDescent="0.3"/>
    <row r="129" s="79" customFormat="1" x14ac:dyDescent="0.3"/>
    <row r="130" s="79" customFormat="1" x14ac:dyDescent="0.3"/>
    <row r="131" s="79" customFormat="1" x14ac:dyDescent="0.3"/>
    <row r="132" s="79" customFormat="1" x14ac:dyDescent="0.3"/>
    <row r="133" s="79" customFormat="1" x14ac:dyDescent="0.3"/>
    <row r="134" s="79" customFormat="1" x14ac:dyDescent="0.3"/>
    <row r="135" s="79" customFormat="1" x14ac:dyDescent="0.3"/>
    <row r="136" s="79" customFormat="1" x14ac:dyDescent="0.3"/>
    <row r="137" s="79" customFormat="1" x14ac:dyDescent="0.3"/>
    <row r="138" s="79" customFormat="1" x14ac:dyDescent="0.3"/>
    <row r="139" s="79" customFormat="1" x14ac:dyDescent="0.3"/>
    <row r="140" s="79" customFormat="1" x14ac:dyDescent="0.3"/>
    <row r="141" s="79" customFormat="1" x14ac:dyDescent="0.3"/>
    <row r="142" s="79" customFormat="1" x14ac:dyDescent="0.3"/>
    <row r="143" s="79" customFormat="1" x14ac:dyDescent="0.3"/>
    <row r="144" s="79" customFormat="1" x14ac:dyDescent="0.3"/>
    <row r="145" s="79" customFormat="1" x14ac:dyDescent="0.3"/>
    <row r="146" s="79" customFormat="1" x14ac:dyDescent="0.3"/>
    <row r="147" s="79" customFormat="1" x14ac:dyDescent="0.3"/>
    <row r="148" s="79" customFormat="1" x14ac:dyDescent="0.3"/>
    <row r="149" s="79" customFormat="1" x14ac:dyDescent="0.3"/>
    <row r="150" s="79" customFormat="1" x14ac:dyDescent="0.3"/>
    <row r="151" s="79" customFormat="1" x14ac:dyDescent="0.3"/>
    <row r="152" s="79" customFormat="1" x14ac:dyDescent="0.3"/>
    <row r="153" s="79" customFormat="1" x14ac:dyDescent="0.3"/>
    <row r="154" s="79" customFormat="1" x14ac:dyDescent="0.3"/>
    <row r="155" s="79" customFormat="1" x14ac:dyDescent="0.3"/>
    <row r="156" s="79" customFormat="1" x14ac:dyDescent="0.3"/>
    <row r="157" s="79" customFormat="1" x14ac:dyDescent="0.3"/>
    <row r="158" s="79" customFormat="1" x14ac:dyDescent="0.3"/>
    <row r="159" s="79" customFormat="1" x14ac:dyDescent="0.3"/>
    <row r="160" s="79" customFormat="1" x14ac:dyDescent="0.3"/>
    <row r="161" s="79" customFormat="1" x14ac:dyDescent="0.3"/>
    <row r="162" s="79" customFormat="1" x14ac:dyDescent="0.3"/>
    <row r="163" s="79" customFormat="1" x14ac:dyDescent="0.3"/>
    <row r="164" s="79" customFormat="1" x14ac:dyDescent="0.3"/>
    <row r="165" s="79" customFormat="1" x14ac:dyDescent="0.3"/>
    <row r="166" s="79" customFormat="1" x14ac:dyDescent="0.3"/>
    <row r="167" s="79" customFormat="1" x14ac:dyDescent="0.3"/>
    <row r="168" s="79" customFormat="1" x14ac:dyDescent="0.3"/>
    <row r="169" s="79" customFormat="1" x14ac:dyDescent="0.3"/>
    <row r="170" s="79" customFormat="1" x14ac:dyDescent="0.3"/>
    <row r="171" s="79" customFormat="1" x14ac:dyDescent="0.3"/>
    <row r="172" s="79" customFormat="1" x14ac:dyDescent="0.3"/>
    <row r="173" s="79" customFormat="1" x14ac:dyDescent="0.3"/>
    <row r="174" s="79" customFormat="1" x14ac:dyDescent="0.3"/>
    <row r="175" s="79" customFormat="1" x14ac:dyDescent="0.3"/>
    <row r="176" s="79" customFormat="1" x14ac:dyDescent="0.3"/>
    <row r="177" s="79" customFormat="1" x14ac:dyDescent="0.3"/>
    <row r="178" s="79" customFormat="1" x14ac:dyDescent="0.3"/>
    <row r="179" s="79" customFormat="1" x14ac:dyDescent="0.3"/>
    <row r="180" s="79" customFormat="1" x14ac:dyDescent="0.3"/>
    <row r="181" s="79" customFormat="1" x14ac:dyDescent="0.3"/>
    <row r="182" s="79" customFormat="1" x14ac:dyDescent="0.3"/>
    <row r="183" s="79" customFormat="1" x14ac:dyDescent="0.3"/>
    <row r="184" s="79" customFormat="1" x14ac:dyDescent="0.3"/>
    <row r="185" s="79" customFormat="1" x14ac:dyDescent="0.3"/>
    <row r="186" s="79" customFormat="1" x14ac:dyDescent="0.3"/>
    <row r="187" s="79" customFormat="1" x14ac:dyDescent="0.3"/>
    <row r="188" s="79" customFormat="1" x14ac:dyDescent="0.3"/>
    <row r="189" s="79" customFormat="1" x14ac:dyDescent="0.3"/>
    <row r="190" s="79" customFormat="1" x14ac:dyDescent="0.3"/>
    <row r="191" s="79" customFormat="1" x14ac:dyDescent="0.3"/>
    <row r="192" s="79" customFormat="1" x14ac:dyDescent="0.3"/>
    <row r="193" s="79" customFormat="1" x14ac:dyDescent="0.3"/>
    <row r="194" s="79" customFormat="1" x14ac:dyDescent="0.3"/>
    <row r="195" s="79" customFormat="1" x14ac:dyDescent="0.3"/>
    <row r="196" s="79" customFormat="1" x14ac:dyDescent="0.3"/>
    <row r="197" s="79" customFormat="1" x14ac:dyDescent="0.3"/>
    <row r="198" s="79" customFormat="1" x14ac:dyDescent="0.3"/>
    <row r="199" s="79" customFormat="1" x14ac:dyDescent="0.3"/>
    <row r="200" s="79" customFormat="1" x14ac:dyDescent="0.3"/>
    <row r="201" s="79" customFormat="1" x14ac:dyDescent="0.3"/>
    <row r="202" s="79" customFormat="1" x14ac:dyDescent="0.3"/>
    <row r="203" s="79" customFormat="1" x14ac:dyDescent="0.3"/>
    <row r="204" s="79" customFormat="1" x14ac:dyDescent="0.3"/>
    <row r="205" s="79" customFormat="1" x14ac:dyDescent="0.3"/>
    <row r="206" s="79" customFormat="1" x14ac:dyDescent="0.3"/>
    <row r="207" s="79" customFormat="1" x14ac:dyDescent="0.3"/>
    <row r="208" s="79" customFormat="1" x14ac:dyDescent="0.3"/>
    <row r="209" s="79" customFormat="1" x14ac:dyDescent="0.3"/>
    <row r="210" s="79" customFormat="1" x14ac:dyDescent="0.3"/>
    <row r="211" s="79" customFormat="1" x14ac:dyDescent="0.3"/>
    <row r="212" s="79" customFormat="1" x14ac:dyDescent="0.3"/>
    <row r="213" s="79" customFormat="1" x14ac:dyDescent="0.3"/>
    <row r="214" s="79" customFormat="1" x14ac:dyDescent="0.3"/>
    <row r="215" s="79" customFormat="1" x14ac:dyDescent="0.3"/>
    <row r="216" s="79" customFormat="1" x14ac:dyDescent="0.3"/>
    <row r="217" s="79" customFormat="1" x14ac:dyDescent="0.3"/>
    <row r="218" s="79" customFormat="1" x14ac:dyDescent="0.3"/>
    <row r="219" s="79" customFormat="1" x14ac:dyDescent="0.3"/>
    <row r="220" s="79" customFormat="1" x14ac:dyDescent="0.3"/>
    <row r="221" s="79" customFormat="1" x14ac:dyDescent="0.3"/>
    <row r="222" s="79" customFormat="1" x14ac:dyDescent="0.3"/>
    <row r="223" s="79" customFormat="1" x14ac:dyDescent="0.3"/>
    <row r="224" s="79" customFormat="1" x14ac:dyDescent="0.3"/>
    <row r="225" s="79" customFormat="1" x14ac:dyDescent="0.3"/>
    <row r="226" s="79" customFormat="1" x14ac:dyDescent="0.3"/>
    <row r="227" s="79" customFormat="1" x14ac:dyDescent="0.3"/>
    <row r="228" s="79" customFormat="1" x14ac:dyDescent="0.3"/>
    <row r="229" s="79" customFormat="1" x14ac:dyDescent="0.3"/>
    <row r="230" s="79" customFormat="1" x14ac:dyDescent="0.3"/>
    <row r="231" s="79" customFormat="1" x14ac:dyDescent="0.3"/>
    <row r="232" s="79" customFormat="1" x14ac:dyDescent="0.3"/>
    <row r="233" s="79" customFormat="1" x14ac:dyDescent="0.3"/>
    <row r="234" s="79" customFormat="1" x14ac:dyDescent="0.3"/>
    <row r="235" s="79" customFormat="1" x14ac:dyDescent="0.3"/>
    <row r="236" s="79" customFormat="1" x14ac:dyDescent="0.3"/>
    <row r="237" s="79" customFormat="1" x14ac:dyDescent="0.3"/>
    <row r="238" s="79" customFormat="1" x14ac:dyDescent="0.3"/>
    <row r="239" s="79" customFormat="1" x14ac:dyDescent="0.3"/>
    <row r="240" s="79" customFormat="1" x14ac:dyDescent="0.3"/>
    <row r="241" s="79" customFormat="1" x14ac:dyDescent="0.3"/>
    <row r="242" s="79" customFormat="1" x14ac:dyDescent="0.3"/>
    <row r="243" s="79" customFormat="1" x14ac:dyDescent="0.3"/>
    <row r="244" s="79" customFormat="1" x14ac:dyDescent="0.3"/>
    <row r="245" s="79" customFormat="1" x14ac:dyDescent="0.3"/>
    <row r="246" s="79" customFormat="1" x14ac:dyDescent="0.3"/>
    <row r="247" s="79" customFormat="1" x14ac:dyDescent="0.3"/>
    <row r="248" s="79" customFormat="1" x14ac:dyDescent="0.3"/>
    <row r="249" s="79" customFormat="1" x14ac:dyDescent="0.3"/>
    <row r="250" s="79" customFormat="1" x14ac:dyDescent="0.3"/>
    <row r="251" s="79" customFormat="1" x14ac:dyDescent="0.3"/>
    <row r="252" s="79" customFormat="1" x14ac:dyDescent="0.3"/>
    <row r="253" s="79" customFormat="1" x14ac:dyDescent="0.3"/>
    <row r="254" s="79" customFormat="1" x14ac:dyDescent="0.3"/>
    <row r="255" s="79" customFormat="1" x14ac:dyDescent="0.3"/>
    <row r="256" s="79" customFormat="1" x14ac:dyDescent="0.3"/>
    <row r="257" s="79" customFormat="1" x14ac:dyDescent="0.3"/>
    <row r="258" s="79" customFormat="1" x14ac:dyDescent="0.3"/>
    <row r="259" s="79" customFormat="1" x14ac:dyDescent="0.3"/>
    <row r="260" s="79" customFormat="1" x14ac:dyDescent="0.3"/>
    <row r="261" s="79" customFormat="1" x14ac:dyDescent="0.3"/>
    <row r="262" s="79" customFormat="1" x14ac:dyDescent="0.3"/>
    <row r="263" s="79" customFormat="1" x14ac:dyDescent="0.3"/>
    <row r="264" s="79" customFormat="1" x14ac:dyDescent="0.3"/>
    <row r="265" s="79" customFormat="1" x14ac:dyDescent="0.3"/>
    <row r="266" s="79" customFormat="1" x14ac:dyDescent="0.3"/>
    <row r="267" s="79" customFormat="1" x14ac:dyDescent="0.3"/>
    <row r="268" s="79" customFormat="1" x14ac:dyDescent="0.3"/>
    <row r="269" s="79" customFormat="1" x14ac:dyDescent="0.3"/>
    <row r="270" s="79" customFormat="1" x14ac:dyDescent="0.3"/>
    <row r="271" s="79" customFormat="1" x14ac:dyDescent="0.3"/>
    <row r="272" s="79" customFormat="1" x14ac:dyDescent="0.3"/>
    <row r="273" s="79" customFormat="1" x14ac:dyDescent="0.3"/>
    <row r="274" s="79" customFormat="1" x14ac:dyDescent="0.3"/>
    <row r="275" s="79" customFormat="1" x14ac:dyDescent="0.3"/>
    <row r="276" s="79" customFormat="1" x14ac:dyDescent="0.3"/>
    <row r="277" s="79" customFormat="1" x14ac:dyDescent="0.3"/>
    <row r="278" s="79" customFormat="1" x14ac:dyDescent="0.3"/>
    <row r="279" s="79" customFormat="1" x14ac:dyDescent="0.3"/>
    <row r="280" s="79" customFormat="1" x14ac:dyDescent="0.3"/>
    <row r="281" s="79" customFormat="1" x14ac:dyDescent="0.3"/>
    <row r="282" s="79" customFormat="1" x14ac:dyDescent="0.3"/>
    <row r="283" s="79" customFormat="1" x14ac:dyDescent="0.3"/>
    <row r="284" s="79" customFormat="1" x14ac:dyDescent="0.3"/>
    <row r="285" s="79" customFormat="1" x14ac:dyDescent="0.3"/>
    <row r="286" s="79" customFormat="1" x14ac:dyDescent="0.3"/>
    <row r="287" s="79" customFormat="1" x14ac:dyDescent="0.3"/>
    <row r="288" s="79" customFormat="1" x14ac:dyDescent="0.3"/>
    <row r="289" s="79" customFormat="1" x14ac:dyDescent="0.3"/>
    <row r="290" s="79" customFormat="1" x14ac:dyDescent="0.3"/>
    <row r="291" s="79" customFormat="1" x14ac:dyDescent="0.3"/>
    <row r="292" s="79" customFormat="1" x14ac:dyDescent="0.3"/>
    <row r="293" s="79" customFormat="1" x14ac:dyDescent="0.3"/>
    <row r="294" s="79" customFormat="1" x14ac:dyDescent="0.3"/>
    <row r="295" s="79" customFormat="1" x14ac:dyDescent="0.3"/>
    <row r="296" s="79" customFormat="1" x14ac:dyDescent="0.3"/>
    <row r="297" s="79" customFormat="1" x14ac:dyDescent="0.3"/>
    <row r="298" s="79" customFormat="1" x14ac:dyDescent="0.3"/>
    <row r="299" s="79" customFormat="1" x14ac:dyDescent="0.3"/>
    <row r="300" s="79" customFormat="1" x14ac:dyDescent="0.3"/>
    <row r="301" s="79" customFormat="1" x14ac:dyDescent="0.3"/>
    <row r="302" s="79" customFormat="1" x14ac:dyDescent="0.3"/>
    <row r="303" s="79" customFormat="1" x14ac:dyDescent="0.3"/>
    <row r="304" s="79" customFormat="1" x14ac:dyDescent="0.3"/>
    <row r="305" s="79" customFormat="1" x14ac:dyDescent="0.3"/>
    <row r="306" s="79" customFormat="1" x14ac:dyDescent="0.3"/>
    <row r="307" s="79" customFormat="1" x14ac:dyDescent="0.3"/>
    <row r="308" s="79" customFormat="1" x14ac:dyDescent="0.3"/>
    <row r="309" s="79" customFormat="1" x14ac:dyDescent="0.3"/>
    <row r="310" s="79" customFormat="1" x14ac:dyDescent="0.3"/>
    <row r="311" s="79" customFormat="1" x14ac:dyDescent="0.3"/>
    <row r="312" s="79" customFormat="1" x14ac:dyDescent="0.3"/>
    <row r="313" s="79" customFormat="1" x14ac:dyDescent="0.3"/>
    <row r="314" s="79" customFormat="1" x14ac:dyDescent="0.3"/>
    <row r="315" s="79" customFormat="1" x14ac:dyDescent="0.3"/>
    <row r="316" s="79" customFormat="1" x14ac:dyDescent="0.3"/>
    <row r="317" s="79" customFormat="1" x14ac:dyDescent="0.3"/>
    <row r="318" s="79" customFormat="1" x14ac:dyDescent="0.3"/>
    <row r="319" s="79" customFormat="1" x14ac:dyDescent="0.3"/>
    <row r="320" s="79" customFormat="1" x14ac:dyDescent="0.3"/>
    <row r="321" s="79" customFormat="1" x14ac:dyDescent="0.3"/>
    <row r="322" s="79" customFormat="1" x14ac:dyDescent="0.3"/>
    <row r="323" s="79" customFormat="1" x14ac:dyDescent="0.3"/>
    <row r="324" s="79" customFormat="1" x14ac:dyDescent="0.3"/>
    <row r="325" s="79" customFormat="1" x14ac:dyDescent="0.3"/>
    <row r="326" s="79" customFormat="1" x14ac:dyDescent="0.3"/>
    <row r="327" s="79" customFormat="1" x14ac:dyDescent="0.3"/>
    <row r="328" s="79" customFormat="1" x14ac:dyDescent="0.3"/>
    <row r="329" s="79" customFormat="1" x14ac:dyDescent="0.3"/>
    <row r="330" s="79" customFormat="1" x14ac:dyDescent="0.3"/>
    <row r="331" s="79" customFormat="1" x14ac:dyDescent="0.3"/>
    <row r="332" s="79" customFormat="1" x14ac:dyDescent="0.3"/>
    <row r="333" s="79" customFormat="1" x14ac:dyDescent="0.3"/>
    <row r="334" s="79" customFormat="1" x14ac:dyDescent="0.3"/>
    <row r="335" s="79" customFormat="1" x14ac:dyDescent="0.3"/>
    <row r="336" s="79" customFormat="1" x14ac:dyDescent="0.3"/>
    <row r="337" s="79" customFormat="1" x14ac:dyDescent="0.3"/>
    <row r="338" s="79" customFormat="1" x14ac:dyDescent="0.3"/>
    <row r="339" s="79" customFormat="1" x14ac:dyDescent="0.3"/>
    <row r="340" s="79" customFormat="1" x14ac:dyDescent="0.3"/>
    <row r="341" s="79" customFormat="1" x14ac:dyDescent="0.3"/>
    <row r="342" s="79" customFormat="1" x14ac:dyDescent="0.3"/>
    <row r="343" s="79" customFormat="1" x14ac:dyDescent="0.3"/>
    <row r="344" s="79" customFormat="1" x14ac:dyDescent="0.3"/>
    <row r="345" s="79" customFormat="1" x14ac:dyDescent="0.3"/>
    <row r="346" s="79" customFormat="1" x14ac:dyDescent="0.3"/>
    <row r="347" s="79" customFormat="1" x14ac:dyDescent="0.3"/>
    <row r="348" s="79" customFormat="1" x14ac:dyDescent="0.3"/>
    <row r="349" s="79" customFormat="1" x14ac:dyDescent="0.3"/>
    <row r="350" s="79" customFormat="1" x14ac:dyDescent="0.3"/>
    <row r="351" s="79" customFormat="1" x14ac:dyDescent="0.3"/>
    <row r="352" s="79" customFormat="1" x14ac:dyDescent="0.3"/>
    <row r="353" s="79" customFormat="1" x14ac:dyDescent="0.3"/>
    <row r="354" s="79" customFormat="1" x14ac:dyDescent="0.3"/>
    <row r="355" s="79" customFormat="1" x14ac:dyDescent="0.3"/>
    <row r="356" s="79" customFormat="1" x14ac:dyDescent="0.3"/>
    <row r="357" s="79" customFormat="1" x14ac:dyDescent="0.3"/>
    <row r="358" s="79" customFormat="1" x14ac:dyDescent="0.3"/>
    <row r="359" s="79" customFormat="1" x14ac:dyDescent="0.3"/>
    <row r="360" s="79" customFormat="1" x14ac:dyDescent="0.3"/>
    <row r="361" s="79" customFormat="1" x14ac:dyDescent="0.3"/>
    <row r="362" s="79" customFormat="1" x14ac:dyDescent="0.3"/>
    <row r="363" s="79" customFormat="1" x14ac:dyDescent="0.3"/>
    <row r="364" s="79" customFormat="1" x14ac:dyDescent="0.3"/>
    <row r="365" s="79" customFormat="1" x14ac:dyDescent="0.3"/>
    <row r="366" s="79" customFormat="1" x14ac:dyDescent="0.3"/>
    <row r="367" s="79" customFormat="1" x14ac:dyDescent="0.3"/>
    <row r="368" s="79" customFormat="1" x14ac:dyDescent="0.3"/>
    <row r="369" s="79" customFormat="1" x14ac:dyDescent="0.3"/>
    <row r="370" s="79" customFormat="1" x14ac:dyDescent="0.3"/>
    <row r="371" s="79" customFormat="1" x14ac:dyDescent="0.3"/>
    <row r="372" s="79" customFormat="1" x14ac:dyDescent="0.3"/>
    <row r="373" s="79" customFormat="1" x14ac:dyDescent="0.3"/>
    <row r="374" s="79" customFormat="1" x14ac:dyDescent="0.3"/>
    <row r="375" s="79" customFormat="1" x14ac:dyDescent="0.3"/>
    <row r="376" s="79" customFormat="1" x14ac:dyDescent="0.3"/>
    <row r="377" s="79" customFormat="1" x14ac:dyDescent="0.3"/>
    <row r="378" s="79" customFormat="1" x14ac:dyDescent="0.3"/>
    <row r="379" s="79" customFormat="1" x14ac:dyDescent="0.3"/>
    <row r="380" s="79" customFormat="1" x14ac:dyDescent="0.3"/>
    <row r="381" s="79" customFormat="1" x14ac:dyDescent="0.3"/>
    <row r="382" s="79" customFormat="1" x14ac:dyDescent="0.3"/>
    <row r="383" s="79" customFormat="1" x14ac:dyDescent="0.3"/>
    <row r="384" s="79" customFormat="1" x14ac:dyDescent="0.3"/>
    <row r="385" s="79" customFormat="1" x14ac:dyDescent="0.3"/>
    <row r="386" s="79" customFormat="1" x14ac:dyDescent="0.3"/>
    <row r="387" s="79" customFormat="1" x14ac:dyDescent="0.3"/>
    <row r="388" s="79" customFormat="1" x14ac:dyDescent="0.3"/>
    <row r="389" s="79" customFormat="1" x14ac:dyDescent="0.3"/>
    <row r="390" s="79" customFormat="1" x14ac:dyDescent="0.3"/>
    <row r="391" s="79" customFormat="1" x14ac:dyDescent="0.3"/>
    <row r="392" s="79" customFormat="1" x14ac:dyDescent="0.3"/>
    <row r="393" s="79" customFormat="1" x14ac:dyDescent="0.3"/>
    <row r="394" s="79" customFormat="1" x14ac:dyDescent="0.3"/>
    <row r="395" s="79" customFormat="1" x14ac:dyDescent="0.3"/>
    <row r="396" s="79" customFormat="1" x14ac:dyDescent="0.3"/>
    <row r="397" s="79" customFormat="1" x14ac:dyDescent="0.3"/>
    <row r="398" s="79" customFormat="1" x14ac:dyDescent="0.3"/>
    <row r="399" s="79" customFormat="1" x14ac:dyDescent="0.3"/>
    <row r="400" s="79" customFormat="1" x14ac:dyDescent="0.3"/>
    <row r="401" s="79" customFormat="1" x14ac:dyDescent="0.3"/>
    <row r="402" s="79" customFormat="1" x14ac:dyDescent="0.3"/>
    <row r="403" s="79" customFormat="1" x14ac:dyDescent="0.3"/>
    <row r="404" s="79" customFormat="1" x14ac:dyDescent="0.3"/>
    <row r="405" s="79" customFormat="1" x14ac:dyDescent="0.3"/>
    <row r="406" s="79" customFormat="1" x14ac:dyDescent="0.3"/>
    <row r="407" s="79" customFormat="1" x14ac:dyDescent="0.3"/>
    <row r="408" s="79" customFormat="1" x14ac:dyDescent="0.3"/>
    <row r="409" s="79" customFormat="1" x14ac:dyDescent="0.3"/>
    <row r="410" s="79" customFormat="1" x14ac:dyDescent="0.3"/>
    <row r="411" s="79" customFormat="1" x14ac:dyDescent="0.3"/>
    <row r="412" s="79" customFormat="1" x14ac:dyDescent="0.3"/>
    <row r="413" s="79" customFormat="1" x14ac:dyDescent="0.3"/>
    <row r="414" s="79" customFormat="1" x14ac:dyDescent="0.3"/>
    <row r="415" s="79" customFormat="1" x14ac:dyDescent="0.3"/>
    <row r="416" s="79" customFormat="1" x14ac:dyDescent="0.3"/>
    <row r="417" s="79" customFormat="1" x14ac:dyDescent="0.3"/>
    <row r="418" s="79" customFormat="1" x14ac:dyDescent="0.3"/>
    <row r="419" s="79" customFormat="1" x14ac:dyDescent="0.3"/>
    <row r="420" s="79" customFormat="1" x14ac:dyDescent="0.3"/>
    <row r="421" s="79" customFormat="1" x14ac:dyDescent="0.3"/>
    <row r="422" s="79" customFormat="1" x14ac:dyDescent="0.3"/>
    <row r="423" s="79" customFormat="1" x14ac:dyDescent="0.3"/>
    <row r="424" s="79" customFormat="1" x14ac:dyDescent="0.3"/>
    <row r="425" s="79" customFormat="1" x14ac:dyDescent="0.3"/>
    <row r="426" s="79" customFormat="1" x14ac:dyDescent="0.3"/>
    <row r="427" s="79" customFormat="1" x14ac:dyDescent="0.3"/>
    <row r="428" s="79" customFormat="1" x14ac:dyDescent="0.3"/>
    <row r="429" s="79" customFormat="1" x14ac:dyDescent="0.3"/>
    <row r="430" s="79" customFormat="1" x14ac:dyDescent="0.3"/>
    <row r="431" s="79" customFormat="1" x14ac:dyDescent="0.3"/>
    <row r="432" s="79" customFormat="1" x14ac:dyDescent="0.3"/>
    <row r="433" s="79" customFormat="1" x14ac:dyDescent="0.3"/>
    <row r="434" s="79" customFormat="1" x14ac:dyDescent="0.3"/>
    <row r="435" s="79" customFormat="1" x14ac:dyDescent="0.3"/>
    <row r="436" s="79" customFormat="1" x14ac:dyDescent="0.3"/>
    <row r="437" s="79" customFormat="1" x14ac:dyDescent="0.3"/>
    <row r="438" s="79" customFormat="1" x14ac:dyDescent="0.3"/>
    <row r="439" s="79" customFormat="1" x14ac:dyDescent="0.3"/>
    <row r="440" s="79" customFormat="1" x14ac:dyDescent="0.3"/>
    <row r="441" s="79" customFormat="1" x14ac:dyDescent="0.3"/>
    <row r="442" s="79" customFormat="1" x14ac:dyDescent="0.3"/>
    <row r="443" s="79" customFormat="1" x14ac:dyDescent="0.3"/>
    <row r="444" s="79" customFormat="1" x14ac:dyDescent="0.3"/>
    <row r="445" s="79" customFormat="1" x14ac:dyDescent="0.3"/>
    <row r="446" s="79" customFormat="1" x14ac:dyDescent="0.3"/>
    <row r="447" s="79" customFormat="1" x14ac:dyDescent="0.3"/>
    <row r="448" s="79" customFormat="1" x14ac:dyDescent="0.3"/>
    <row r="449" s="79" customFormat="1" x14ac:dyDescent="0.3"/>
    <row r="450" s="79" customFormat="1" x14ac:dyDescent="0.3"/>
    <row r="451" s="79" customFormat="1" x14ac:dyDescent="0.3"/>
    <row r="452" s="79" customFormat="1" x14ac:dyDescent="0.3"/>
    <row r="453" s="79" customFormat="1" x14ac:dyDescent="0.3"/>
    <row r="454" s="79" customFormat="1" x14ac:dyDescent="0.3"/>
    <row r="455" s="79" customFormat="1" x14ac:dyDescent="0.3"/>
    <row r="456" s="79" customFormat="1" x14ac:dyDescent="0.3"/>
    <row r="457" s="79" customFormat="1" x14ac:dyDescent="0.3"/>
    <row r="458" s="79" customFormat="1" x14ac:dyDescent="0.3"/>
    <row r="459" s="79" customFormat="1" x14ac:dyDescent="0.3"/>
    <row r="460" s="79" customFormat="1" x14ac:dyDescent="0.3"/>
    <row r="461" s="79" customFormat="1" x14ac:dyDescent="0.3"/>
    <row r="462" s="79" customFormat="1" x14ac:dyDescent="0.3"/>
    <row r="463" s="79" customFormat="1" x14ac:dyDescent="0.3"/>
    <row r="464" s="79" customFormat="1" x14ac:dyDescent="0.3"/>
    <row r="465" s="79" customFormat="1" x14ac:dyDescent="0.3"/>
    <row r="466" s="79" customFormat="1" x14ac:dyDescent="0.3"/>
    <row r="467" s="79" customFormat="1" x14ac:dyDescent="0.3"/>
    <row r="468" s="79" customFormat="1" x14ac:dyDescent="0.3"/>
    <row r="469" s="79" customFormat="1" x14ac:dyDescent="0.3"/>
    <row r="470" s="79" customFormat="1" x14ac:dyDescent="0.3"/>
    <row r="471" s="79" customFormat="1" x14ac:dyDescent="0.3"/>
    <row r="472" s="79" customFormat="1" x14ac:dyDescent="0.3"/>
    <row r="473" s="79" customFormat="1" x14ac:dyDescent="0.3"/>
    <row r="474" s="79" customFormat="1" x14ac:dyDescent="0.3"/>
    <row r="475" s="79" customFormat="1" x14ac:dyDescent="0.3"/>
    <row r="476" s="79" customFormat="1" x14ac:dyDescent="0.3"/>
    <row r="477" s="79" customFormat="1" x14ac:dyDescent="0.3"/>
    <row r="478" s="79" customFormat="1" x14ac:dyDescent="0.3"/>
    <row r="479" s="79" customFormat="1" x14ac:dyDescent="0.3"/>
    <row r="480" s="79" customFormat="1" x14ac:dyDescent="0.3"/>
    <row r="481" s="79" customFormat="1" x14ac:dyDescent="0.3"/>
    <row r="482" s="79" customFormat="1" x14ac:dyDescent="0.3"/>
    <row r="483" s="79" customFormat="1" x14ac:dyDescent="0.3"/>
    <row r="484" s="79" customFormat="1" x14ac:dyDescent="0.3"/>
    <row r="485" s="79" customFormat="1" x14ac:dyDescent="0.3"/>
    <row r="486" s="79" customFormat="1" x14ac:dyDescent="0.3"/>
    <row r="487" s="79" customFormat="1" x14ac:dyDescent="0.3"/>
    <row r="488" s="79" customFormat="1" x14ac:dyDescent="0.3"/>
    <row r="489" s="79" customFormat="1" x14ac:dyDescent="0.3"/>
    <row r="490" s="79" customFormat="1" x14ac:dyDescent="0.3"/>
    <row r="491" s="79" customFormat="1" x14ac:dyDescent="0.3"/>
    <row r="492" s="79" customFormat="1" x14ac:dyDescent="0.3"/>
    <row r="493" s="79" customFormat="1" x14ac:dyDescent="0.3"/>
    <row r="494" s="79" customFormat="1" x14ac:dyDescent="0.3"/>
    <row r="495" s="79" customFormat="1" x14ac:dyDescent="0.3"/>
    <row r="496" s="79" customFormat="1" x14ac:dyDescent="0.3"/>
    <row r="497" s="79" customFormat="1" x14ac:dyDescent="0.3"/>
    <row r="498" s="79" customFormat="1" x14ac:dyDescent="0.3"/>
    <row r="499" s="79" customFormat="1" x14ac:dyDescent="0.3"/>
    <row r="500" s="79" customFormat="1" x14ac:dyDescent="0.3"/>
    <row r="501" s="79" customFormat="1" x14ac:dyDescent="0.3"/>
    <row r="502" s="79" customFormat="1" x14ac:dyDescent="0.3"/>
    <row r="503" s="79" customFormat="1" x14ac:dyDescent="0.3"/>
    <row r="504" s="79" customFormat="1" x14ac:dyDescent="0.3"/>
    <row r="505" s="79" customFormat="1" x14ac:dyDescent="0.3"/>
    <row r="506" s="79" customFormat="1" x14ac:dyDescent="0.3"/>
    <row r="507" s="79" customFormat="1" x14ac:dyDescent="0.3"/>
    <row r="508" s="79" customFormat="1" x14ac:dyDescent="0.3"/>
    <row r="509" s="79" customFormat="1" x14ac:dyDescent="0.3"/>
    <row r="510" s="79" customFormat="1" x14ac:dyDescent="0.3"/>
    <row r="511" s="79" customFormat="1" x14ac:dyDescent="0.3"/>
    <row r="512" s="79" customFormat="1" x14ac:dyDescent="0.3"/>
    <row r="513" s="79" customFormat="1" x14ac:dyDescent="0.3"/>
    <row r="514" s="79" customFormat="1" x14ac:dyDescent="0.3"/>
    <row r="515" s="79" customFormat="1" x14ac:dyDescent="0.3"/>
    <row r="516" s="79" customFormat="1" x14ac:dyDescent="0.3"/>
    <row r="517" s="79" customFormat="1" x14ac:dyDescent="0.3"/>
    <row r="518" s="79" customFormat="1" x14ac:dyDescent="0.3"/>
    <row r="519" s="79" customFormat="1" x14ac:dyDescent="0.3"/>
    <row r="520" s="79" customFormat="1" x14ac:dyDescent="0.3"/>
    <row r="521" s="79" customFormat="1" x14ac:dyDescent="0.3"/>
    <row r="522" s="79" customFormat="1" x14ac:dyDescent="0.3"/>
    <row r="523" s="79" customFormat="1" x14ac:dyDescent="0.3"/>
    <row r="524" s="79" customFormat="1" x14ac:dyDescent="0.3"/>
    <row r="525" s="79" customFormat="1" x14ac:dyDescent="0.3"/>
    <row r="526" s="79" customFormat="1" x14ac:dyDescent="0.3"/>
    <row r="527" s="79" customFormat="1" x14ac:dyDescent="0.3"/>
    <row r="528" s="79" customFormat="1" x14ac:dyDescent="0.3"/>
    <row r="529" s="79" customFormat="1" x14ac:dyDescent="0.3"/>
    <row r="530" s="79" customFormat="1" x14ac:dyDescent="0.3"/>
    <row r="531" s="79" customFormat="1" x14ac:dyDescent="0.3"/>
    <row r="532" s="79" customFormat="1" x14ac:dyDescent="0.3"/>
    <row r="533" s="79" customFormat="1" x14ac:dyDescent="0.3"/>
    <row r="534" s="79" customFormat="1" x14ac:dyDescent="0.3"/>
    <row r="535" s="79" customFormat="1" x14ac:dyDescent="0.3"/>
    <row r="536" s="79" customFormat="1" x14ac:dyDescent="0.3"/>
    <row r="537" s="79" customFormat="1" x14ac:dyDescent="0.3"/>
    <row r="538" s="79" customFormat="1" x14ac:dyDescent="0.3"/>
    <row r="539" s="79" customFormat="1" x14ac:dyDescent="0.3"/>
    <row r="540" s="79" customFormat="1" x14ac:dyDescent="0.3"/>
    <row r="541" s="79" customFormat="1" x14ac:dyDescent="0.3"/>
    <row r="542" s="79" customFormat="1" x14ac:dyDescent="0.3"/>
    <row r="543" s="79" customFormat="1" x14ac:dyDescent="0.3"/>
    <row r="544" s="79" customFormat="1" x14ac:dyDescent="0.3"/>
    <row r="545" s="79" customFormat="1" x14ac:dyDescent="0.3"/>
    <row r="546" s="79" customFormat="1" x14ac:dyDescent="0.3"/>
    <row r="547" s="79" customFormat="1" x14ac:dyDescent="0.3"/>
    <row r="548" s="79" customFormat="1" x14ac:dyDescent="0.3"/>
    <row r="549" s="79" customFormat="1" x14ac:dyDescent="0.3"/>
    <row r="550" s="79" customFormat="1" x14ac:dyDescent="0.3"/>
    <row r="551" s="79" customFormat="1" x14ac:dyDescent="0.3"/>
    <row r="552" s="79" customFormat="1" x14ac:dyDescent="0.3"/>
    <row r="553" s="79" customFormat="1" x14ac:dyDescent="0.3"/>
    <row r="554" s="79" customFormat="1" x14ac:dyDescent="0.3"/>
    <row r="555" s="79" customFormat="1" x14ac:dyDescent="0.3"/>
    <row r="556" s="79" customFormat="1" x14ac:dyDescent="0.3"/>
    <row r="557" s="79" customFormat="1" x14ac:dyDescent="0.3"/>
    <row r="558" s="79" customFormat="1" x14ac:dyDescent="0.3"/>
    <row r="559" s="79" customFormat="1" x14ac:dyDescent="0.3"/>
    <row r="560" s="79" customFormat="1" x14ac:dyDescent="0.3"/>
    <row r="561" s="79" customFormat="1" x14ac:dyDescent="0.3"/>
    <row r="562" s="79" customFormat="1" x14ac:dyDescent="0.3"/>
    <row r="563" s="79" customFormat="1" x14ac:dyDescent="0.3"/>
    <row r="564" s="79" customFormat="1" x14ac:dyDescent="0.3"/>
    <row r="565" s="79" customFormat="1" x14ac:dyDescent="0.3"/>
    <row r="566" s="79" customFormat="1" x14ac:dyDescent="0.3"/>
    <row r="567" s="79" customFormat="1" x14ac:dyDescent="0.3"/>
    <row r="568" s="79" customFormat="1" x14ac:dyDescent="0.3"/>
    <row r="569" s="79" customFormat="1" x14ac:dyDescent="0.3"/>
    <row r="570" s="79" customFormat="1" x14ac:dyDescent="0.3"/>
    <row r="571" s="79" customFormat="1" x14ac:dyDescent="0.3"/>
    <row r="572" s="79" customFormat="1" x14ac:dyDescent="0.3"/>
    <row r="573" s="79" customFormat="1" x14ac:dyDescent="0.3"/>
    <row r="574" s="79" customFormat="1" x14ac:dyDescent="0.3"/>
    <row r="575" s="79" customFormat="1" x14ac:dyDescent="0.3"/>
    <row r="576" s="79" customFormat="1" x14ac:dyDescent="0.3"/>
    <row r="577" s="79" customFormat="1" x14ac:dyDescent="0.3"/>
    <row r="578" s="79" customFormat="1" x14ac:dyDescent="0.3"/>
    <row r="579" s="79" customFormat="1" x14ac:dyDescent="0.3"/>
    <row r="580" s="79" customFormat="1" x14ac:dyDescent="0.3"/>
    <row r="581" s="79" customFormat="1" x14ac:dyDescent="0.3"/>
    <row r="582" s="79" customFormat="1" x14ac:dyDescent="0.3"/>
    <row r="583" s="79" customFormat="1" x14ac:dyDescent="0.3"/>
    <row r="584" s="79" customFormat="1" x14ac:dyDescent="0.3"/>
    <row r="585" s="79" customFormat="1" x14ac:dyDescent="0.3"/>
    <row r="586" s="79" customFormat="1" x14ac:dyDescent="0.3"/>
    <row r="587" s="79" customFormat="1" x14ac:dyDescent="0.3"/>
    <row r="588" s="79" customFormat="1" x14ac:dyDescent="0.3"/>
    <row r="589" s="79" customFormat="1" x14ac:dyDescent="0.3"/>
    <row r="590" s="79" customFormat="1" x14ac:dyDescent="0.3"/>
    <row r="591" s="79" customFormat="1" x14ac:dyDescent="0.3"/>
    <row r="592" s="79" customFormat="1" x14ac:dyDescent="0.3"/>
    <row r="593" s="79" customFormat="1" x14ac:dyDescent="0.3"/>
    <row r="594" s="79" customFormat="1" x14ac:dyDescent="0.3"/>
    <row r="595" s="79" customFormat="1" x14ac:dyDescent="0.3"/>
    <row r="596" s="79" customFormat="1" x14ac:dyDescent="0.3"/>
    <row r="597" s="79" customFormat="1" x14ac:dyDescent="0.3"/>
    <row r="598" s="79" customFormat="1" x14ac:dyDescent="0.3"/>
    <row r="599" s="79" customFormat="1" x14ac:dyDescent="0.3"/>
    <row r="600" s="79" customFormat="1" x14ac:dyDescent="0.3"/>
    <row r="601" s="79" customFormat="1" x14ac:dyDescent="0.3"/>
    <row r="602" s="79" customFormat="1" x14ac:dyDescent="0.3"/>
    <row r="603" s="79" customFormat="1" x14ac:dyDescent="0.3"/>
    <row r="604" s="79" customFormat="1" x14ac:dyDescent="0.3"/>
    <row r="605" s="79" customFormat="1" x14ac:dyDescent="0.3"/>
    <row r="606" s="79" customFormat="1" x14ac:dyDescent="0.3"/>
    <row r="607" s="79" customFormat="1" x14ac:dyDescent="0.3"/>
    <row r="608" s="79" customFormat="1" x14ac:dyDescent="0.3"/>
    <row r="609" s="79" customFormat="1" x14ac:dyDescent="0.3"/>
    <row r="610" s="79" customFormat="1" x14ac:dyDescent="0.3"/>
    <row r="611" s="79" customFormat="1" x14ac:dyDescent="0.3"/>
    <row r="612" s="79" customFormat="1" x14ac:dyDescent="0.3"/>
    <row r="613" s="79" customFormat="1" x14ac:dyDescent="0.3"/>
    <row r="614" s="79" customFormat="1" x14ac:dyDescent="0.3"/>
    <row r="615" s="79" customFormat="1" x14ac:dyDescent="0.3"/>
    <row r="616" s="79" customFormat="1" x14ac:dyDescent="0.3"/>
    <row r="617" s="79" customFormat="1" x14ac:dyDescent="0.3"/>
    <row r="618" s="79" customFormat="1" x14ac:dyDescent="0.3"/>
    <row r="619" s="79" customFormat="1" x14ac:dyDescent="0.3"/>
    <row r="620" s="79" customFormat="1" x14ac:dyDescent="0.3"/>
    <row r="621" s="79" customFormat="1" x14ac:dyDescent="0.3"/>
    <row r="622" s="79" customFormat="1" x14ac:dyDescent="0.3"/>
    <row r="623" s="79" customFormat="1" x14ac:dyDescent="0.3"/>
    <row r="624" s="79" customFormat="1" x14ac:dyDescent="0.3"/>
    <row r="625" s="79" customFormat="1" x14ac:dyDescent="0.3"/>
    <row r="626" s="79" customFormat="1" x14ac:dyDescent="0.3"/>
    <row r="627" s="79" customFormat="1" x14ac:dyDescent="0.3"/>
    <row r="628" s="79" customFormat="1" x14ac:dyDescent="0.3"/>
    <row r="629" s="79" customFormat="1" x14ac:dyDescent="0.3"/>
    <row r="630" s="79" customFormat="1" x14ac:dyDescent="0.3"/>
    <row r="631" s="79" customFormat="1" x14ac:dyDescent="0.3"/>
    <row r="632" s="79" customFormat="1" x14ac:dyDescent="0.3"/>
    <row r="633" s="79" customFormat="1" x14ac:dyDescent="0.3"/>
    <row r="634" s="79" customFormat="1" x14ac:dyDescent="0.3"/>
    <row r="635" s="79" customFormat="1" x14ac:dyDescent="0.3"/>
    <row r="636" s="79" customFormat="1" x14ac:dyDescent="0.3"/>
    <row r="637" s="79" customFormat="1" x14ac:dyDescent="0.3"/>
    <row r="638" s="79" customFormat="1" x14ac:dyDescent="0.3"/>
    <row r="639" s="79" customFormat="1" x14ac:dyDescent="0.3"/>
    <row r="640" s="79" customFormat="1" x14ac:dyDescent="0.3"/>
    <row r="641" s="79" customFormat="1" x14ac:dyDescent="0.3"/>
    <row r="642" s="79" customFormat="1" x14ac:dyDescent="0.3"/>
    <row r="643" s="79" customFormat="1" x14ac:dyDescent="0.3"/>
    <row r="644" s="79" customFormat="1" x14ac:dyDescent="0.3"/>
    <row r="645" s="79" customFormat="1" x14ac:dyDescent="0.3"/>
    <row r="646" s="79" customFormat="1" x14ac:dyDescent="0.3"/>
    <row r="647" s="79" customFormat="1" x14ac:dyDescent="0.3"/>
    <row r="648" s="79" customFormat="1" x14ac:dyDescent="0.3"/>
    <row r="649" s="79" customFormat="1" x14ac:dyDescent="0.3"/>
    <row r="650" s="79" customFormat="1" x14ac:dyDescent="0.3"/>
    <row r="651" s="79" customFormat="1" x14ac:dyDescent="0.3"/>
    <row r="652" s="79" customFormat="1" x14ac:dyDescent="0.3"/>
    <row r="653" s="79" customFormat="1" x14ac:dyDescent="0.3"/>
    <row r="654" s="79" customFormat="1" x14ac:dyDescent="0.3"/>
    <row r="655" s="79" customFormat="1" x14ac:dyDescent="0.3"/>
    <row r="656" s="79" customFormat="1" x14ac:dyDescent="0.3"/>
    <row r="657" s="79" customFormat="1" x14ac:dyDescent="0.3"/>
    <row r="658" s="79" customFormat="1" x14ac:dyDescent="0.3"/>
    <row r="659" s="79" customFormat="1" x14ac:dyDescent="0.3"/>
    <row r="660" s="79" customFormat="1" x14ac:dyDescent="0.3"/>
    <row r="661" s="79" customFormat="1" x14ac:dyDescent="0.3"/>
    <row r="662" s="79" customFormat="1" x14ac:dyDescent="0.3"/>
    <row r="663" s="79" customFormat="1" x14ac:dyDescent="0.3"/>
    <row r="664" s="79" customFormat="1" x14ac:dyDescent="0.3"/>
    <row r="665" s="79" customFormat="1" x14ac:dyDescent="0.3"/>
    <row r="666" s="79" customFormat="1" x14ac:dyDescent="0.3"/>
    <row r="667" s="79" customFormat="1" x14ac:dyDescent="0.3"/>
    <row r="668" s="79" customFormat="1" x14ac:dyDescent="0.3"/>
    <row r="669" s="79" customFormat="1" x14ac:dyDescent="0.3"/>
    <row r="670" s="79" customFormat="1" x14ac:dyDescent="0.3"/>
    <row r="671" s="79" customFormat="1" x14ac:dyDescent="0.3"/>
    <row r="672" s="79" customFormat="1" x14ac:dyDescent="0.3"/>
    <row r="673" s="79" customFormat="1" x14ac:dyDescent="0.3"/>
    <row r="674" s="79" customFormat="1" x14ac:dyDescent="0.3"/>
    <row r="675" s="79" customFormat="1" x14ac:dyDescent="0.3"/>
    <row r="676" s="79" customFormat="1" x14ac:dyDescent="0.3"/>
    <row r="677" s="79" customFormat="1" x14ac:dyDescent="0.3"/>
    <row r="678" s="79" customFormat="1" x14ac:dyDescent="0.3"/>
    <row r="679" s="79" customFormat="1" x14ac:dyDescent="0.3"/>
    <row r="680" s="79" customFormat="1" x14ac:dyDescent="0.3"/>
    <row r="681" s="79" customFormat="1" x14ac:dyDescent="0.3"/>
    <row r="682" s="79" customFormat="1" x14ac:dyDescent="0.3"/>
    <row r="683" s="79" customFormat="1" x14ac:dyDescent="0.3"/>
    <row r="684" s="79" customFormat="1" x14ac:dyDescent="0.3"/>
    <row r="685" s="79" customFormat="1" x14ac:dyDescent="0.3"/>
    <row r="686" s="79" customFormat="1" x14ac:dyDescent="0.3"/>
    <row r="687" s="79" customFormat="1" x14ac:dyDescent="0.3"/>
    <row r="688" s="79" customFormat="1" x14ac:dyDescent="0.3"/>
    <row r="689" s="79" customFormat="1" x14ac:dyDescent="0.3"/>
    <row r="690" s="79" customFormat="1" x14ac:dyDescent="0.3"/>
    <row r="691" s="79" customFormat="1" x14ac:dyDescent="0.3"/>
    <row r="692" s="79" customFormat="1" x14ac:dyDescent="0.3"/>
    <row r="693" s="79" customFormat="1" x14ac:dyDescent="0.3"/>
    <row r="694" s="79" customFormat="1" x14ac:dyDescent="0.3"/>
    <row r="695" s="79" customFormat="1" x14ac:dyDescent="0.3"/>
    <row r="696" s="79" customFormat="1" x14ac:dyDescent="0.3"/>
    <row r="697" s="79" customFormat="1" x14ac:dyDescent="0.3"/>
    <row r="698" s="79" customFormat="1" x14ac:dyDescent="0.3"/>
    <row r="699" s="79" customFormat="1" x14ac:dyDescent="0.3"/>
    <row r="700" s="79" customFormat="1" x14ac:dyDescent="0.3"/>
    <row r="701" s="79" customFormat="1" x14ac:dyDescent="0.3"/>
    <row r="702" s="79" customFormat="1" x14ac:dyDescent="0.3"/>
    <row r="703" s="79" customFormat="1" x14ac:dyDescent="0.3"/>
    <row r="704" s="79" customFormat="1" x14ac:dyDescent="0.3"/>
    <row r="705" s="79" customFormat="1" x14ac:dyDescent="0.3"/>
    <row r="706" s="79" customFormat="1" x14ac:dyDescent="0.3"/>
    <row r="707" s="79" customFormat="1" x14ac:dyDescent="0.3"/>
    <row r="708" s="79" customFormat="1" x14ac:dyDescent="0.3"/>
    <row r="709" s="79" customFormat="1" x14ac:dyDescent="0.3"/>
    <row r="710" s="79" customFormat="1" x14ac:dyDescent="0.3"/>
    <row r="711" s="79" customFormat="1" x14ac:dyDescent="0.3"/>
    <row r="712" s="79" customFormat="1" x14ac:dyDescent="0.3"/>
    <row r="713" s="79" customFormat="1" x14ac:dyDescent="0.3"/>
    <row r="714" s="79" customFormat="1" x14ac:dyDescent="0.3"/>
    <row r="715" s="79" customFormat="1" x14ac:dyDescent="0.3"/>
    <row r="716" s="79" customFormat="1" x14ac:dyDescent="0.3"/>
    <row r="717" s="79" customFormat="1" x14ac:dyDescent="0.3"/>
    <row r="718" s="79" customFormat="1" x14ac:dyDescent="0.3"/>
    <row r="719" s="79" customFormat="1" x14ac:dyDescent="0.3"/>
    <row r="720" s="79" customFormat="1" x14ac:dyDescent="0.3"/>
    <row r="721" s="79" customFormat="1" x14ac:dyDescent="0.3"/>
    <row r="722" s="79" customFormat="1" x14ac:dyDescent="0.3"/>
    <row r="723" s="79" customFormat="1" x14ac:dyDescent="0.3"/>
    <row r="724" s="79" customFormat="1" x14ac:dyDescent="0.3"/>
    <row r="725" s="79" customFormat="1" x14ac:dyDescent="0.3"/>
    <row r="726" s="79" customFormat="1" x14ac:dyDescent="0.3"/>
    <row r="727" s="79" customFormat="1" x14ac:dyDescent="0.3"/>
    <row r="728" s="79" customFormat="1" x14ac:dyDescent="0.3"/>
    <row r="729" s="79" customFormat="1" x14ac:dyDescent="0.3"/>
    <row r="730" s="79" customFormat="1" x14ac:dyDescent="0.3"/>
    <row r="731" s="79" customFormat="1" x14ac:dyDescent="0.3"/>
    <row r="732" s="79" customFormat="1" x14ac:dyDescent="0.3"/>
    <row r="733" s="79" customFormat="1" x14ac:dyDescent="0.3"/>
    <row r="734" s="79" customFormat="1" x14ac:dyDescent="0.3"/>
    <row r="735" s="79" customFormat="1" x14ac:dyDescent="0.3"/>
    <row r="736" s="79" customFormat="1" x14ac:dyDescent="0.3"/>
    <row r="737" s="79" customFormat="1" x14ac:dyDescent="0.3"/>
    <row r="738" s="79" customFormat="1" x14ac:dyDescent="0.3"/>
    <row r="739" s="79" customFormat="1" x14ac:dyDescent="0.3"/>
    <row r="740" s="79" customFormat="1" x14ac:dyDescent="0.3"/>
    <row r="741" s="79" customFormat="1" x14ac:dyDescent="0.3"/>
    <row r="742" s="79" customFormat="1" x14ac:dyDescent="0.3"/>
    <row r="743" s="79" customFormat="1" x14ac:dyDescent="0.3"/>
    <row r="744" s="79" customFormat="1" x14ac:dyDescent="0.3"/>
    <row r="745" s="79" customFormat="1" x14ac:dyDescent="0.3"/>
    <row r="746" s="79" customFormat="1" x14ac:dyDescent="0.3"/>
    <row r="747" s="79" customFormat="1" x14ac:dyDescent="0.3"/>
    <row r="748" s="79" customFormat="1" x14ac:dyDescent="0.3"/>
    <row r="749" s="79" customFormat="1" x14ac:dyDescent="0.3"/>
    <row r="750" s="79" customFormat="1" x14ac:dyDescent="0.3"/>
    <row r="751" s="79" customFormat="1" x14ac:dyDescent="0.3"/>
    <row r="752" s="79" customFormat="1" x14ac:dyDescent="0.3"/>
    <row r="753" s="79" customFormat="1" x14ac:dyDescent="0.3"/>
    <row r="754" s="79" customFormat="1" x14ac:dyDescent="0.3"/>
    <row r="755" s="79" customFormat="1" x14ac:dyDescent="0.3"/>
    <row r="756" s="79" customFormat="1" x14ac:dyDescent="0.3"/>
    <row r="757" s="79" customFormat="1" x14ac:dyDescent="0.3"/>
    <row r="758" s="79" customFormat="1" x14ac:dyDescent="0.3"/>
    <row r="759" s="79" customFormat="1" x14ac:dyDescent="0.3"/>
    <row r="760" s="79" customFormat="1" x14ac:dyDescent="0.3"/>
    <row r="761" s="79" customFormat="1" x14ac:dyDescent="0.3"/>
    <row r="762" s="79" customFormat="1" x14ac:dyDescent="0.3"/>
    <row r="763" s="79" customFormat="1" x14ac:dyDescent="0.3"/>
    <row r="764" s="79" customFormat="1" x14ac:dyDescent="0.3"/>
    <row r="765" s="79" customFormat="1" x14ac:dyDescent="0.3"/>
    <row r="766" s="79" customFormat="1" x14ac:dyDescent="0.3"/>
    <row r="767" s="79" customFormat="1" x14ac:dyDescent="0.3"/>
    <row r="768" s="79" customFormat="1" x14ac:dyDescent="0.3"/>
    <row r="769" s="79" customFormat="1" x14ac:dyDescent="0.3"/>
    <row r="770" s="79" customFormat="1" x14ac:dyDescent="0.3"/>
    <row r="771" s="79" customFormat="1" x14ac:dyDescent="0.3"/>
    <row r="772" s="79" customFormat="1" x14ac:dyDescent="0.3"/>
    <row r="773" s="79" customFormat="1" x14ac:dyDescent="0.3"/>
    <row r="774" s="79" customFormat="1" x14ac:dyDescent="0.3"/>
    <row r="775" s="79" customFormat="1" x14ac:dyDescent="0.3"/>
    <row r="776" s="79" customFormat="1" x14ac:dyDescent="0.3"/>
    <row r="777" s="79" customFormat="1" x14ac:dyDescent="0.3"/>
    <row r="778" s="79" customFormat="1" x14ac:dyDescent="0.3"/>
    <row r="779" s="79" customFormat="1" x14ac:dyDescent="0.3"/>
    <row r="780" s="79" customFormat="1" x14ac:dyDescent="0.3"/>
    <row r="781" s="79" customFormat="1" x14ac:dyDescent="0.3"/>
    <row r="782" s="79" customFormat="1" x14ac:dyDescent="0.3"/>
    <row r="783" s="79" customFormat="1" x14ac:dyDescent="0.3"/>
    <row r="784" s="79" customFormat="1" x14ac:dyDescent="0.3"/>
    <row r="785" s="79" customFormat="1" x14ac:dyDescent="0.3"/>
    <row r="786" s="79" customFormat="1" x14ac:dyDescent="0.3"/>
    <row r="787" s="79" customFormat="1" x14ac:dyDescent="0.3"/>
    <row r="788" s="79" customFormat="1" x14ac:dyDescent="0.3"/>
    <row r="789" s="79" customFormat="1" x14ac:dyDescent="0.3"/>
    <row r="790" s="79" customFormat="1" x14ac:dyDescent="0.3"/>
    <row r="791" s="79" customFormat="1" x14ac:dyDescent="0.3"/>
    <row r="792" s="79" customFormat="1" x14ac:dyDescent="0.3"/>
    <row r="793" s="79" customFormat="1" x14ac:dyDescent="0.3"/>
    <row r="794" s="79" customFormat="1" x14ac:dyDescent="0.3"/>
    <row r="795" s="79" customFormat="1" x14ac:dyDescent="0.3"/>
    <row r="796" s="79" customFormat="1" x14ac:dyDescent="0.3"/>
    <row r="797" s="79" customFormat="1" x14ac:dyDescent="0.3"/>
    <row r="798" s="79" customFormat="1" x14ac:dyDescent="0.3"/>
    <row r="799" s="79" customFormat="1" x14ac:dyDescent="0.3"/>
    <row r="800" s="79" customFormat="1" x14ac:dyDescent="0.3"/>
    <row r="801" s="79" customFormat="1" x14ac:dyDescent="0.3"/>
    <row r="802" s="79" customFormat="1" x14ac:dyDescent="0.3"/>
    <row r="803" s="79" customFormat="1" x14ac:dyDescent="0.3"/>
    <row r="804" s="79" customFormat="1" x14ac:dyDescent="0.3"/>
    <row r="805" s="79" customFormat="1" x14ac:dyDescent="0.3"/>
    <row r="806" s="79" customFormat="1" x14ac:dyDescent="0.3"/>
    <row r="807" s="79" customFormat="1" x14ac:dyDescent="0.3"/>
    <row r="808" s="79" customFormat="1" x14ac:dyDescent="0.3"/>
    <row r="809" s="79" customFormat="1" x14ac:dyDescent="0.3"/>
    <row r="810" s="79" customFormat="1" x14ac:dyDescent="0.3"/>
    <row r="811" s="79" customFormat="1" x14ac:dyDescent="0.3"/>
    <row r="812" s="79" customFormat="1" x14ac:dyDescent="0.3"/>
    <row r="813" s="79" customFormat="1" x14ac:dyDescent="0.3"/>
    <row r="814" s="79" customFormat="1" x14ac:dyDescent="0.3"/>
    <row r="815" s="79" customFormat="1" x14ac:dyDescent="0.3"/>
    <row r="816" s="79" customFormat="1" x14ac:dyDescent="0.3"/>
    <row r="817" s="79" customFormat="1" x14ac:dyDescent="0.3"/>
    <row r="818" s="79" customFormat="1" x14ac:dyDescent="0.3"/>
    <row r="819" s="79" customFormat="1" x14ac:dyDescent="0.3"/>
    <row r="820" s="79" customFormat="1" x14ac:dyDescent="0.3"/>
    <row r="821" s="79" customFormat="1" x14ac:dyDescent="0.3"/>
    <row r="822" s="79" customFormat="1" x14ac:dyDescent="0.3"/>
    <row r="823" s="79" customFormat="1" x14ac:dyDescent="0.3"/>
    <row r="824" s="79" customFormat="1" x14ac:dyDescent="0.3"/>
    <row r="825" s="79" customFormat="1" x14ac:dyDescent="0.3"/>
    <row r="826" s="79" customFormat="1" x14ac:dyDescent="0.3"/>
    <row r="827" s="79" customFormat="1" x14ac:dyDescent="0.3"/>
    <row r="828" s="79" customFormat="1" x14ac:dyDescent="0.3"/>
    <row r="829" s="79" customFormat="1" x14ac:dyDescent="0.3"/>
    <row r="830" s="79" customFormat="1" x14ac:dyDescent="0.3"/>
    <row r="831" s="79" customFormat="1" x14ac:dyDescent="0.3"/>
    <row r="832" s="79" customFormat="1" x14ac:dyDescent="0.3"/>
    <row r="833" s="79" customFormat="1" x14ac:dyDescent="0.3"/>
    <row r="834" s="79" customFormat="1" x14ac:dyDescent="0.3"/>
    <row r="835" s="79" customFormat="1" x14ac:dyDescent="0.3"/>
    <row r="836" s="79" customFormat="1" x14ac:dyDescent="0.3"/>
    <row r="837" s="79" customFormat="1" x14ac:dyDescent="0.3"/>
    <row r="838" s="79" customFormat="1" x14ac:dyDescent="0.3"/>
    <row r="839" s="79" customFormat="1" x14ac:dyDescent="0.3"/>
    <row r="840" s="79" customFormat="1" x14ac:dyDescent="0.3"/>
    <row r="841" s="79" customFormat="1" x14ac:dyDescent="0.3"/>
    <row r="842" s="79" customFormat="1" x14ac:dyDescent="0.3"/>
    <row r="843" s="79" customFormat="1" x14ac:dyDescent="0.3"/>
    <row r="844" s="79" customFormat="1" x14ac:dyDescent="0.3"/>
    <row r="845" s="79" customFormat="1" x14ac:dyDescent="0.3"/>
    <row r="846" s="79" customFormat="1" x14ac:dyDescent="0.3"/>
    <row r="847" s="79" customFormat="1" x14ac:dyDescent="0.3"/>
    <row r="848" s="79" customFormat="1" x14ac:dyDescent="0.3"/>
    <row r="849" s="79" customFormat="1" x14ac:dyDescent="0.3"/>
    <row r="850" s="79" customFormat="1" x14ac:dyDescent="0.3"/>
    <row r="851" s="79" customFormat="1" x14ac:dyDescent="0.3"/>
    <row r="852" s="79" customFormat="1" x14ac:dyDescent="0.3"/>
    <row r="853" s="79" customFormat="1" x14ac:dyDescent="0.3"/>
    <row r="854" s="79" customFormat="1" x14ac:dyDescent="0.3"/>
    <row r="855" s="79" customFormat="1" x14ac:dyDescent="0.3"/>
    <row r="856" s="79" customFormat="1" x14ac:dyDescent="0.3"/>
    <row r="857" s="79" customFormat="1" x14ac:dyDescent="0.3"/>
    <row r="858" s="79" customFormat="1" x14ac:dyDescent="0.3"/>
    <row r="859" s="79" customFormat="1" x14ac:dyDescent="0.3"/>
    <row r="860" s="79" customFormat="1" x14ac:dyDescent="0.3"/>
    <row r="861" s="79" customFormat="1" x14ac:dyDescent="0.3"/>
    <row r="862" s="79" customFormat="1" x14ac:dyDescent="0.3"/>
    <row r="863" s="79" customFormat="1" x14ac:dyDescent="0.3"/>
    <row r="864" s="79" customFormat="1" x14ac:dyDescent="0.3"/>
    <row r="865" s="79" customFormat="1" x14ac:dyDescent="0.3"/>
    <row r="866" s="79" customFormat="1" x14ac:dyDescent="0.3"/>
    <row r="867" s="79" customFormat="1" x14ac:dyDescent="0.3"/>
    <row r="868" s="79" customFormat="1" x14ac:dyDescent="0.3"/>
    <row r="869" s="79" customFormat="1" x14ac:dyDescent="0.3"/>
    <row r="870" s="79" customFormat="1" x14ac:dyDescent="0.3"/>
    <row r="871" s="79" customFormat="1" x14ac:dyDescent="0.3"/>
    <row r="872" s="79" customFormat="1" x14ac:dyDescent="0.3"/>
    <row r="873" s="79" customFormat="1" x14ac:dyDescent="0.3"/>
    <row r="874" s="79" customFormat="1" x14ac:dyDescent="0.3"/>
    <row r="875" s="79" customFormat="1" x14ac:dyDescent="0.3"/>
    <row r="876" s="79" customFormat="1" x14ac:dyDescent="0.3"/>
    <row r="877" s="79" customFormat="1" x14ac:dyDescent="0.3"/>
    <row r="878" s="79" customFormat="1" x14ac:dyDescent="0.3"/>
    <row r="879" s="79" customFormat="1" x14ac:dyDescent="0.3"/>
    <row r="880" s="79" customFormat="1" x14ac:dyDescent="0.3"/>
    <row r="881" s="79" customFormat="1" x14ac:dyDescent="0.3"/>
    <row r="882" s="79" customFormat="1" x14ac:dyDescent="0.3"/>
    <row r="883" s="79" customFormat="1" x14ac:dyDescent="0.3"/>
    <row r="884" s="79" customFormat="1" x14ac:dyDescent="0.3"/>
    <row r="885" s="79" customFormat="1" x14ac:dyDescent="0.3"/>
    <row r="886" s="79" customFormat="1" x14ac:dyDescent="0.3"/>
    <row r="887" s="79" customFormat="1" x14ac:dyDescent="0.3"/>
    <row r="888" s="79" customFormat="1" x14ac:dyDescent="0.3"/>
    <row r="889" s="79" customFormat="1" x14ac:dyDescent="0.3"/>
    <row r="890" s="79" customFormat="1" x14ac:dyDescent="0.3"/>
    <row r="891" s="79" customFormat="1" x14ac:dyDescent="0.3"/>
    <row r="892" s="79" customFormat="1" x14ac:dyDescent="0.3"/>
    <row r="893" s="79" customFormat="1" x14ac:dyDescent="0.3"/>
    <row r="894" s="79" customFormat="1" x14ac:dyDescent="0.3"/>
    <row r="895" s="79" customFormat="1" x14ac:dyDescent="0.3"/>
    <row r="896" s="79" customFormat="1" x14ac:dyDescent="0.3"/>
    <row r="897" s="79" customFormat="1" x14ac:dyDescent="0.3"/>
    <row r="898" s="79" customFormat="1" x14ac:dyDescent="0.3"/>
    <row r="899" s="79" customFormat="1" x14ac:dyDescent="0.3"/>
    <row r="900" s="79" customFormat="1" x14ac:dyDescent="0.3"/>
    <row r="901" s="79" customFormat="1" x14ac:dyDescent="0.3"/>
    <row r="902" s="79" customFormat="1" x14ac:dyDescent="0.3"/>
    <row r="903" s="79" customFormat="1" x14ac:dyDescent="0.3"/>
    <row r="904" s="79" customFormat="1" x14ac:dyDescent="0.3"/>
    <row r="905" s="79" customFormat="1" x14ac:dyDescent="0.3"/>
    <row r="906" s="79" customFormat="1" x14ac:dyDescent="0.3"/>
    <row r="907" s="79" customFormat="1" x14ac:dyDescent="0.3"/>
    <row r="908" s="79" customFormat="1" x14ac:dyDescent="0.3"/>
    <row r="909" s="79" customFormat="1" x14ac:dyDescent="0.3"/>
    <row r="910" s="79" customFormat="1" x14ac:dyDescent="0.3"/>
    <row r="911" s="79" customFormat="1" x14ac:dyDescent="0.3"/>
    <row r="912" s="79" customFormat="1" x14ac:dyDescent="0.3"/>
    <row r="913" s="79" customFormat="1" x14ac:dyDescent="0.3"/>
    <row r="914" s="79" customFormat="1" x14ac:dyDescent="0.3"/>
    <row r="915" s="79" customFormat="1" x14ac:dyDescent="0.3"/>
    <row r="916" s="79" customFormat="1" x14ac:dyDescent="0.3"/>
    <row r="917" s="79" customFormat="1" x14ac:dyDescent="0.3"/>
    <row r="918" s="79" customFormat="1" x14ac:dyDescent="0.3"/>
    <row r="919" s="79" customFormat="1" x14ac:dyDescent="0.3"/>
    <row r="920" s="79" customFormat="1" x14ac:dyDescent="0.3"/>
    <row r="921" s="79" customFormat="1" x14ac:dyDescent="0.3"/>
    <row r="922" s="79" customFormat="1" x14ac:dyDescent="0.3"/>
    <row r="923" s="79" customFormat="1" x14ac:dyDescent="0.3"/>
    <row r="924" s="79" customFormat="1" x14ac:dyDescent="0.3"/>
    <row r="925" s="79" customFormat="1" x14ac:dyDescent="0.3"/>
    <row r="926" s="79" customFormat="1" x14ac:dyDescent="0.3"/>
    <row r="927" s="79" customFormat="1" x14ac:dyDescent="0.3"/>
    <row r="928" s="79" customFormat="1" x14ac:dyDescent="0.3"/>
    <row r="929" s="79" customFormat="1" x14ac:dyDescent="0.3"/>
    <row r="930" s="79" customFormat="1" x14ac:dyDescent="0.3"/>
    <row r="931" s="79" customFormat="1" x14ac:dyDescent="0.3"/>
    <row r="932" s="79" customFormat="1" x14ac:dyDescent="0.3"/>
    <row r="933" s="79" customFormat="1" x14ac:dyDescent="0.3"/>
    <row r="934" s="79" customFormat="1" x14ac:dyDescent="0.3"/>
    <row r="935" s="79" customFormat="1" x14ac:dyDescent="0.3"/>
    <row r="936" s="79" customFormat="1" x14ac:dyDescent="0.3"/>
    <row r="937" s="79" customFormat="1" x14ac:dyDescent="0.3"/>
    <row r="938" s="79" customFormat="1" x14ac:dyDescent="0.3"/>
    <row r="939" s="79" customFormat="1" x14ac:dyDescent="0.3"/>
    <row r="940" s="79" customFormat="1" x14ac:dyDescent="0.3"/>
    <row r="941" s="79" customFormat="1" x14ac:dyDescent="0.3"/>
    <row r="942" s="79" customFormat="1" x14ac:dyDescent="0.3"/>
    <row r="943" s="79" customFormat="1" x14ac:dyDescent="0.3"/>
    <row r="944" s="79" customFormat="1" x14ac:dyDescent="0.3"/>
    <row r="945" s="79" customFormat="1" x14ac:dyDescent="0.3"/>
    <row r="946" s="79" customFormat="1" x14ac:dyDescent="0.3"/>
    <row r="947" s="79" customFormat="1" x14ac:dyDescent="0.3"/>
    <row r="948" s="79" customFormat="1" x14ac:dyDescent="0.3"/>
    <row r="949" s="79" customFormat="1" x14ac:dyDescent="0.3"/>
    <row r="950" s="79" customFormat="1" x14ac:dyDescent="0.3"/>
    <row r="951" s="79" customFormat="1" x14ac:dyDescent="0.3"/>
    <row r="952" s="79" customFormat="1" x14ac:dyDescent="0.3"/>
    <row r="953" s="79" customFormat="1" x14ac:dyDescent="0.3"/>
    <row r="954" s="79" customFormat="1" x14ac:dyDescent="0.3"/>
    <row r="955" s="79" customFormat="1" x14ac:dyDescent="0.3"/>
    <row r="956" s="79" customFormat="1" x14ac:dyDescent="0.3"/>
    <row r="957" s="79" customFormat="1" x14ac:dyDescent="0.3"/>
    <row r="958" s="79" customFormat="1" x14ac:dyDescent="0.3"/>
    <row r="959" s="79" customFormat="1" x14ac:dyDescent="0.3"/>
    <row r="960" s="79" customFormat="1" x14ac:dyDescent="0.3"/>
    <row r="961" s="79" customFormat="1" x14ac:dyDescent="0.3"/>
    <row r="962" s="79" customFormat="1" x14ac:dyDescent="0.3"/>
    <row r="963" s="79" customFormat="1" x14ac:dyDescent="0.3"/>
    <row r="964" s="79" customFormat="1" x14ac:dyDescent="0.3"/>
    <row r="965" s="79" customFormat="1" x14ac:dyDescent="0.3"/>
    <row r="966" s="79" customFormat="1" x14ac:dyDescent="0.3"/>
    <row r="967" s="79" customFormat="1" x14ac:dyDescent="0.3"/>
    <row r="968" s="79" customFormat="1" x14ac:dyDescent="0.3"/>
    <row r="969" s="79" customFormat="1" x14ac:dyDescent="0.3"/>
    <row r="970" s="79" customFormat="1" x14ac:dyDescent="0.3"/>
    <row r="971" s="79" customFormat="1" x14ac:dyDescent="0.3"/>
    <row r="972" s="79" customFormat="1" x14ac:dyDescent="0.3"/>
    <row r="973" s="79" customFormat="1" x14ac:dyDescent="0.3"/>
    <row r="974" s="79" customFormat="1" x14ac:dyDescent="0.3"/>
    <row r="975" s="79" customFormat="1" x14ac:dyDescent="0.3"/>
    <row r="976" s="79" customFormat="1" x14ac:dyDescent="0.3"/>
    <row r="977" s="79" customFormat="1" x14ac:dyDescent="0.3"/>
    <row r="978" s="79" customFormat="1" x14ac:dyDescent="0.3"/>
    <row r="979" s="79" customFormat="1" x14ac:dyDescent="0.3"/>
    <row r="980" s="79" customFormat="1" x14ac:dyDescent="0.3"/>
    <row r="981" s="79" customFormat="1" x14ac:dyDescent="0.3"/>
    <row r="982" s="79" customFormat="1" x14ac:dyDescent="0.3"/>
    <row r="983" s="79" customFormat="1" x14ac:dyDescent="0.3"/>
    <row r="984" s="79" customFormat="1" x14ac:dyDescent="0.3"/>
    <row r="985" s="79" customFormat="1" x14ac:dyDescent="0.3"/>
    <row r="986" s="79" customFormat="1" x14ac:dyDescent="0.3"/>
    <row r="987" s="79" customFormat="1" x14ac:dyDescent="0.3"/>
    <row r="988" s="79" customFormat="1" x14ac:dyDescent="0.3"/>
    <row r="989" s="79" customFormat="1" x14ac:dyDescent="0.3"/>
    <row r="990" s="79" customFormat="1" x14ac:dyDescent="0.3"/>
    <row r="991" s="79" customFormat="1" x14ac:dyDescent="0.3"/>
    <row r="992" s="79" customFormat="1" x14ac:dyDescent="0.3"/>
    <row r="993" s="79" customFormat="1" x14ac:dyDescent="0.3"/>
    <row r="994" s="79" customFormat="1" x14ac:dyDescent="0.3"/>
    <row r="995" s="79" customFormat="1" x14ac:dyDescent="0.3"/>
    <row r="996" s="79" customFormat="1" x14ac:dyDescent="0.3"/>
    <row r="997" s="79" customFormat="1" x14ac:dyDescent="0.3"/>
    <row r="998" s="79" customFormat="1" x14ac:dyDescent="0.3"/>
    <row r="999" s="79" customFormat="1" x14ac:dyDescent="0.3"/>
    <row r="1000" s="79" customFormat="1" x14ac:dyDescent="0.3"/>
    <row r="1001" s="79" customFormat="1" x14ac:dyDescent="0.3"/>
    <row r="1002" s="79" customFormat="1" x14ac:dyDescent="0.3"/>
    <row r="1003" s="79" customFormat="1" x14ac:dyDescent="0.3"/>
    <row r="1004" s="79" customFormat="1" x14ac:dyDescent="0.3"/>
    <row r="1005" s="79" customFormat="1" x14ac:dyDescent="0.3"/>
    <row r="1006" s="79" customFormat="1" x14ac:dyDescent="0.3"/>
    <row r="1007" s="79" customFormat="1" x14ac:dyDescent="0.3"/>
    <row r="1008" s="79" customFormat="1" x14ac:dyDescent="0.3"/>
    <row r="1009" s="79" customFormat="1" x14ac:dyDescent="0.3"/>
    <row r="1010" s="79" customFormat="1" x14ac:dyDescent="0.3"/>
    <row r="1011" s="79" customFormat="1" x14ac:dyDescent="0.3"/>
    <row r="1012" s="79" customFormat="1" x14ac:dyDescent="0.3"/>
    <row r="1013" s="79" customFormat="1" x14ac:dyDescent="0.3"/>
    <row r="1014" s="79" customFormat="1" x14ac:dyDescent="0.3"/>
    <row r="1015" s="79" customFormat="1" x14ac:dyDescent="0.3"/>
    <row r="1016" s="79" customFormat="1" x14ac:dyDescent="0.3"/>
    <row r="1017" s="79" customFormat="1" x14ac:dyDescent="0.3"/>
    <row r="1018" s="79" customFormat="1" x14ac:dyDescent="0.3"/>
    <row r="1019" s="79" customFormat="1" x14ac:dyDescent="0.3"/>
    <row r="1020" s="79" customFormat="1" x14ac:dyDescent="0.3"/>
    <row r="1021" s="79" customFormat="1" x14ac:dyDescent="0.3"/>
    <row r="1022" s="79" customFormat="1" x14ac:dyDescent="0.3"/>
    <row r="1023" s="79" customFormat="1" x14ac:dyDescent="0.3"/>
    <row r="1024" s="79" customFormat="1" x14ac:dyDescent="0.3"/>
    <row r="1025" s="79" customFormat="1" x14ac:dyDescent="0.3"/>
    <row r="1026" s="79" customFormat="1" x14ac:dyDescent="0.3"/>
    <row r="1027" s="79" customFormat="1" x14ac:dyDescent="0.3"/>
    <row r="1028" s="79" customFormat="1" x14ac:dyDescent="0.3"/>
    <row r="1029" s="79" customFormat="1" x14ac:dyDescent="0.3"/>
    <row r="1030" s="79" customFormat="1" x14ac:dyDescent="0.3"/>
    <row r="1031" s="79" customFormat="1" x14ac:dyDescent="0.3"/>
    <row r="1032" s="79" customFormat="1" x14ac:dyDescent="0.3"/>
    <row r="1033" s="79" customFormat="1" x14ac:dyDescent="0.3"/>
    <row r="1034" s="79" customFormat="1" x14ac:dyDescent="0.3"/>
    <row r="1035" s="79" customFormat="1" x14ac:dyDescent="0.3"/>
    <row r="1036" s="79" customFormat="1" x14ac:dyDescent="0.3"/>
    <row r="1037" s="79" customFormat="1" x14ac:dyDescent="0.3"/>
    <row r="1038" s="79" customFormat="1" x14ac:dyDescent="0.3"/>
    <row r="1039" s="79" customFormat="1" x14ac:dyDescent="0.3"/>
    <row r="1040" s="79" customFormat="1" x14ac:dyDescent="0.3"/>
    <row r="1041" s="79" customFormat="1" x14ac:dyDescent="0.3"/>
    <row r="1042" s="79" customFormat="1" x14ac:dyDescent="0.3"/>
    <row r="1043" s="79" customFormat="1" x14ac:dyDescent="0.3"/>
    <row r="1044" s="79" customFormat="1" x14ac:dyDescent="0.3"/>
    <row r="1045" s="79" customFormat="1" x14ac:dyDescent="0.3"/>
    <row r="1046" s="79" customFormat="1" x14ac:dyDescent="0.3"/>
    <row r="1047" s="79" customFormat="1" x14ac:dyDescent="0.3"/>
    <row r="1048" s="79" customFormat="1" x14ac:dyDescent="0.3"/>
    <row r="1049" s="79" customFormat="1" x14ac:dyDescent="0.3"/>
    <row r="1050" s="79" customFormat="1" x14ac:dyDescent="0.3"/>
    <row r="1051" s="79" customFormat="1" x14ac:dyDescent="0.3"/>
    <row r="1052" s="79" customFormat="1" x14ac:dyDescent="0.3"/>
    <row r="1053" s="79" customFormat="1" x14ac:dyDescent="0.3"/>
    <row r="1054" s="79" customFormat="1" x14ac:dyDescent="0.3"/>
    <row r="1055" s="79" customFormat="1" x14ac:dyDescent="0.3"/>
    <row r="1056" s="79" customFormat="1" x14ac:dyDescent="0.3"/>
    <row r="1057" s="79" customFormat="1" x14ac:dyDescent="0.3"/>
    <row r="1058" s="79" customFormat="1" x14ac:dyDescent="0.3"/>
    <row r="1059" s="79" customFormat="1" x14ac:dyDescent="0.3"/>
    <row r="1060" s="79" customFormat="1" x14ac:dyDescent="0.3"/>
    <row r="1061" s="79" customFormat="1" x14ac:dyDescent="0.3"/>
    <row r="1062" s="79" customFormat="1" x14ac:dyDescent="0.3"/>
    <row r="1063" s="79" customFormat="1" x14ac:dyDescent="0.3"/>
    <row r="1064" s="79" customFormat="1" x14ac:dyDescent="0.3"/>
    <row r="1065" s="79" customFormat="1" x14ac:dyDescent="0.3"/>
    <row r="1066" s="79" customFormat="1" x14ac:dyDescent="0.3"/>
    <row r="1067" s="79" customFormat="1" x14ac:dyDescent="0.3"/>
    <row r="1068" s="79" customFormat="1" x14ac:dyDescent="0.3"/>
    <row r="1069" s="79" customFormat="1" x14ac:dyDescent="0.3"/>
    <row r="1070" s="79" customFormat="1" x14ac:dyDescent="0.3"/>
    <row r="1071" s="79" customFormat="1" x14ac:dyDescent="0.3"/>
    <row r="1072" s="79" customFormat="1" x14ac:dyDescent="0.3"/>
    <row r="1073" s="79" customFormat="1" x14ac:dyDescent="0.3"/>
    <row r="1074" s="79" customFormat="1" x14ac:dyDescent="0.3"/>
    <row r="1075" s="79" customFormat="1" x14ac:dyDescent="0.3"/>
    <row r="1076" s="79" customFormat="1" x14ac:dyDescent="0.3"/>
    <row r="1077" s="79" customFormat="1" x14ac:dyDescent="0.3"/>
    <row r="1078" s="79" customFormat="1" x14ac:dyDescent="0.3"/>
    <row r="1079" s="79" customFormat="1" x14ac:dyDescent="0.3"/>
    <row r="1080" s="79" customFormat="1" x14ac:dyDescent="0.3"/>
    <row r="1081" s="79" customFormat="1" x14ac:dyDescent="0.3"/>
    <row r="1082" s="79" customFormat="1" x14ac:dyDescent="0.3"/>
    <row r="1083" s="79" customFormat="1" x14ac:dyDescent="0.3"/>
    <row r="1084" s="79" customFormat="1" x14ac:dyDescent="0.3"/>
    <row r="1085" s="79" customFormat="1" x14ac:dyDescent="0.3"/>
    <row r="1086" s="79" customFormat="1" x14ac:dyDescent="0.3"/>
    <row r="1087" s="79" customFormat="1" x14ac:dyDescent="0.3"/>
    <row r="1088" s="79" customFormat="1" x14ac:dyDescent="0.3"/>
    <row r="1089" s="79" customFormat="1" x14ac:dyDescent="0.3"/>
    <row r="1090" s="79" customFormat="1" x14ac:dyDescent="0.3"/>
    <row r="1091" s="79" customFormat="1" x14ac:dyDescent="0.3"/>
    <row r="1092" s="79" customFormat="1" x14ac:dyDescent="0.3"/>
    <row r="1093" s="79" customFormat="1" x14ac:dyDescent="0.3"/>
    <row r="1094" s="79" customFormat="1" x14ac:dyDescent="0.3"/>
    <row r="1095" s="79" customFormat="1" x14ac:dyDescent="0.3"/>
    <row r="1096" s="79" customFormat="1" x14ac:dyDescent="0.3"/>
    <row r="1097" s="79" customFormat="1" x14ac:dyDescent="0.3"/>
    <row r="1098" s="79" customFormat="1" x14ac:dyDescent="0.3"/>
    <row r="1099" s="79" customFormat="1" x14ac:dyDescent="0.3"/>
    <row r="1100" s="79" customFormat="1" x14ac:dyDescent="0.3"/>
    <row r="1101" s="79" customFormat="1" x14ac:dyDescent="0.3"/>
    <row r="1102" s="79" customFormat="1" x14ac:dyDescent="0.3"/>
    <row r="1103" s="79" customFormat="1" x14ac:dyDescent="0.3"/>
    <row r="1104" s="79" customFormat="1" x14ac:dyDescent="0.3"/>
    <row r="1105" s="79" customFormat="1" x14ac:dyDescent="0.3"/>
    <row r="1106" s="79" customFormat="1" x14ac:dyDescent="0.3"/>
    <row r="1107" s="79" customFormat="1" x14ac:dyDescent="0.3"/>
    <row r="1108" s="79" customFormat="1" x14ac:dyDescent="0.3"/>
    <row r="1109" s="79" customFormat="1" x14ac:dyDescent="0.3"/>
    <row r="1110" s="79" customFormat="1" x14ac:dyDescent="0.3"/>
    <row r="1111" s="79" customFormat="1" x14ac:dyDescent="0.3"/>
    <row r="1112" s="79" customFormat="1" x14ac:dyDescent="0.3"/>
    <row r="1113" s="79" customFormat="1" x14ac:dyDescent="0.3"/>
    <row r="1114" s="79" customFormat="1" x14ac:dyDescent="0.3"/>
    <row r="1115" s="79" customFormat="1" x14ac:dyDescent="0.3"/>
    <row r="1116" s="79" customFormat="1" x14ac:dyDescent="0.3"/>
    <row r="1117" s="79" customFormat="1" x14ac:dyDescent="0.3"/>
    <row r="1118" s="79" customFormat="1" x14ac:dyDescent="0.3"/>
    <row r="1119" s="79" customFormat="1" x14ac:dyDescent="0.3"/>
    <row r="1120" s="79" customFormat="1" x14ac:dyDescent="0.3"/>
    <row r="1121" s="79" customFormat="1" x14ac:dyDescent="0.3"/>
    <row r="1122" s="79" customFormat="1" x14ac:dyDescent="0.3"/>
    <row r="1123" s="79" customFormat="1" x14ac:dyDescent="0.3"/>
    <row r="1124" s="79" customFormat="1" x14ac:dyDescent="0.3"/>
    <row r="1125" s="79" customFormat="1" x14ac:dyDescent="0.3"/>
    <row r="1126" s="79" customFormat="1" x14ac:dyDescent="0.3"/>
    <row r="1127" s="79" customFormat="1" x14ac:dyDescent="0.3"/>
    <row r="1128" s="79" customFormat="1" x14ac:dyDescent="0.3"/>
    <row r="1129" s="79" customFormat="1" x14ac:dyDescent="0.3"/>
    <row r="1130" s="79" customFormat="1" x14ac:dyDescent="0.3"/>
    <row r="1131" s="79" customFormat="1" x14ac:dyDescent="0.3"/>
    <row r="1132" s="79" customFormat="1" x14ac:dyDescent="0.3"/>
    <row r="1133" s="79" customFormat="1" x14ac:dyDescent="0.3"/>
    <row r="1134" s="79" customFormat="1" x14ac:dyDescent="0.3"/>
    <row r="1135" s="79" customFormat="1" x14ac:dyDescent="0.3"/>
    <row r="1136" s="79" customFormat="1" x14ac:dyDescent="0.3"/>
    <row r="1137" s="79" customFormat="1" x14ac:dyDescent="0.3"/>
    <row r="1138" s="79" customFormat="1" x14ac:dyDescent="0.3"/>
    <row r="1139" s="79" customFormat="1" x14ac:dyDescent="0.3"/>
    <row r="1140" s="79" customFormat="1" x14ac:dyDescent="0.3"/>
    <row r="1141" s="79" customFormat="1" x14ac:dyDescent="0.3"/>
    <row r="1142" s="79" customFormat="1" x14ac:dyDescent="0.3"/>
    <row r="1143" s="79" customFormat="1" x14ac:dyDescent="0.3"/>
    <row r="1144" s="79" customFormat="1" x14ac:dyDescent="0.3"/>
    <row r="1145" s="79" customFormat="1" x14ac:dyDescent="0.3"/>
    <row r="1146" s="79" customFormat="1" x14ac:dyDescent="0.3"/>
    <row r="1147" s="79" customFormat="1" x14ac:dyDescent="0.3"/>
    <row r="1148" s="79" customFormat="1" x14ac:dyDescent="0.3"/>
    <row r="1149" s="79" customFormat="1" x14ac:dyDescent="0.3"/>
    <row r="1150" s="79" customFormat="1" x14ac:dyDescent="0.3"/>
    <row r="1151" s="79" customFormat="1" x14ac:dyDescent="0.3"/>
    <row r="1152" s="79" customFormat="1" x14ac:dyDescent="0.3"/>
    <row r="1153" s="79" customFormat="1" x14ac:dyDescent="0.3"/>
    <row r="1154" s="79" customFormat="1" x14ac:dyDescent="0.3"/>
    <row r="1155" s="79" customFormat="1" x14ac:dyDescent="0.3"/>
    <row r="1156" s="79" customFormat="1" x14ac:dyDescent="0.3"/>
    <row r="1157" s="79" customFormat="1" x14ac:dyDescent="0.3"/>
    <row r="1158" s="79" customFormat="1" x14ac:dyDescent="0.3"/>
    <row r="1159" s="79" customFormat="1" x14ac:dyDescent="0.3"/>
    <row r="1160" s="79" customFormat="1" x14ac:dyDescent="0.3"/>
    <row r="1161" s="79" customFormat="1" x14ac:dyDescent="0.3"/>
    <row r="1162" s="79" customFormat="1" x14ac:dyDescent="0.3"/>
    <row r="1163" s="79" customFormat="1" x14ac:dyDescent="0.3"/>
    <row r="1164" s="79" customFormat="1" x14ac:dyDescent="0.3"/>
    <row r="1165" s="79" customFormat="1" x14ac:dyDescent="0.3"/>
    <row r="1166" s="79" customFormat="1" x14ac:dyDescent="0.3"/>
    <row r="1167" s="79" customFormat="1" x14ac:dyDescent="0.3"/>
    <row r="1168" s="79" customFormat="1" x14ac:dyDescent="0.3"/>
    <row r="1169" s="79" customFormat="1" x14ac:dyDescent="0.3"/>
    <row r="1170" s="79" customFormat="1" x14ac:dyDescent="0.3"/>
    <row r="1171" s="79" customFormat="1" x14ac:dyDescent="0.3"/>
    <row r="1172" s="79" customFormat="1" x14ac:dyDescent="0.3"/>
    <row r="1173" s="79" customFormat="1" x14ac:dyDescent="0.3"/>
    <row r="1174" s="79" customFormat="1" x14ac:dyDescent="0.3"/>
    <row r="1175" s="79" customFormat="1" x14ac:dyDescent="0.3"/>
    <row r="1176" s="79" customFormat="1" x14ac:dyDescent="0.3"/>
    <row r="1177" s="79" customFormat="1" x14ac:dyDescent="0.3"/>
    <row r="1178" s="79" customFormat="1" x14ac:dyDescent="0.3"/>
    <row r="1179" s="79" customFormat="1" x14ac:dyDescent="0.3"/>
    <row r="1180" s="79" customFormat="1" x14ac:dyDescent="0.3"/>
    <row r="1181" s="79" customFormat="1" x14ac:dyDescent="0.3"/>
    <row r="1182" s="79" customFormat="1" x14ac:dyDescent="0.3"/>
    <row r="1183" s="79" customFormat="1" x14ac:dyDescent="0.3"/>
    <row r="1184" s="79" customFormat="1" x14ac:dyDescent="0.3"/>
    <row r="1185" s="79" customFormat="1" x14ac:dyDescent="0.3"/>
    <row r="1186" s="79" customFormat="1" x14ac:dyDescent="0.3"/>
    <row r="1187" s="79" customFormat="1" x14ac:dyDescent="0.3"/>
    <row r="1188" s="79" customFormat="1" x14ac:dyDescent="0.3"/>
    <row r="1189" s="79" customFormat="1" x14ac:dyDescent="0.3"/>
    <row r="1190" s="79" customFormat="1" x14ac:dyDescent="0.3"/>
    <row r="1191" s="79" customFormat="1" x14ac:dyDescent="0.3"/>
    <row r="1192" s="79" customFormat="1" x14ac:dyDescent="0.3"/>
    <row r="1193" s="79" customFormat="1" x14ac:dyDescent="0.3"/>
    <row r="1194" s="79" customFormat="1" x14ac:dyDescent="0.3"/>
    <row r="1195" s="79" customFormat="1" x14ac:dyDescent="0.3"/>
    <row r="1196" s="79" customFormat="1" x14ac:dyDescent="0.3"/>
    <row r="1197" s="79" customFormat="1" x14ac:dyDescent="0.3"/>
    <row r="1198" s="79" customFormat="1" x14ac:dyDescent="0.3"/>
    <row r="1199" s="79" customFormat="1" x14ac:dyDescent="0.3"/>
    <row r="1200" s="79" customFormat="1" x14ac:dyDescent="0.3"/>
    <row r="1201" s="79" customFormat="1" x14ac:dyDescent="0.3"/>
    <row r="1202" s="79" customFormat="1" x14ac:dyDescent="0.3"/>
    <row r="1203" s="79" customFormat="1" x14ac:dyDescent="0.3"/>
    <row r="1204" s="79" customFormat="1" x14ac:dyDescent="0.3"/>
    <row r="1205" s="79" customFormat="1" x14ac:dyDescent="0.3"/>
    <row r="1206" s="79" customFormat="1" x14ac:dyDescent="0.3"/>
    <row r="1207" s="79" customFormat="1" x14ac:dyDescent="0.3"/>
    <row r="1208" s="79" customFormat="1" x14ac:dyDescent="0.3"/>
    <row r="1209" s="79" customFormat="1" x14ac:dyDescent="0.3"/>
    <row r="1210" s="79" customFormat="1" x14ac:dyDescent="0.3"/>
    <row r="1211" s="79" customFormat="1" x14ac:dyDescent="0.3"/>
    <row r="1212" s="79" customFormat="1" x14ac:dyDescent="0.3"/>
    <row r="1213" s="79" customFormat="1" x14ac:dyDescent="0.3"/>
    <row r="1214" s="79" customFormat="1" x14ac:dyDescent="0.3"/>
    <row r="1215" s="79" customFormat="1" x14ac:dyDescent="0.3"/>
    <row r="1216" s="79" customFormat="1" x14ac:dyDescent="0.3"/>
    <row r="1217" s="79" customFormat="1" x14ac:dyDescent="0.3"/>
    <row r="1218" s="79" customFormat="1" x14ac:dyDescent="0.3"/>
    <row r="1219" s="79" customFormat="1" x14ac:dyDescent="0.3"/>
    <row r="1220" s="79" customFormat="1" x14ac:dyDescent="0.3"/>
    <row r="1221" s="79" customFormat="1" x14ac:dyDescent="0.3"/>
    <row r="1222" s="79" customFormat="1" x14ac:dyDescent="0.3"/>
    <row r="1223" s="79" customFormat="1" x14ac:dyDescent="0.3"/>
    <row r="1224" s="79" customFormat="1" x14ac:dyDescent="0.3"/>
    <row r="1225" s="79" customFormat="1" x14ac:dyDescent="0.3"/>
    <row r="1226" s="79" customFormat="1" x14ac:dyDescent="0.3"/>
    <row r="1227" s="79" customFormat="1" x14ac:dyDescent="0.3"/>
    <row r="1228" s="79" customFormat="1" x14ac:dyDescent="0.3"/>
    <row r="1229" s="79" customFormat="1" x14ac:dyDescent="0.3"/>
    <row r="1230" s="79" customFormat="1" x14ac:dyDescent="0.3"/>
    <row r="1231" s="79" customFormat="1" x14ac:dyDescent="0.3"/>
    <row r="1232" s="79" customFormat="1" x14ac:dyDescent="0.3"/>
    <row r="1233" s="79" customFormat="1" x14ac:dyDescent="0.3"/>
    <row r="1234" s="79" customFormat="1" x14ac:dyDescent="0.3"/>
    <row r="1235" s="79" customFormat="1" x14ac:dyDescent="0.3"/>
    <row r="1236" s="79" customFormat="1" x14ac:dyDescent="0.3"/>
    <row r="1237" s="79" customFormat="1" x14ac:dyDescent="0.3"/>
    <row r="1238" s="79" customFormat="1" x14ac:dyDescent="0.3"/>
    <row r="1239" s="79" customFormat="1" x14ac:dyDescent="0.3"/>
    <row r="1240" s="79" customFormat="1" x14ac:dyDescent="0.3"/>
    <row r="1241" s="79" customFormat="1" x14ac:dyDescent="0.3"/>
    <row r="1242" s="79" customFormat="1" x14ac:dyDescent="0.3"/>
    <row r="1243" s="79" customFormat="1" x14ac:dyDescent="0.3"/>
    <row r="1244" s="79" customFormat="1" x14ac:dyDescent="0.3"/>
    <row r="1245" s="79" customFormat="1" x14ac:dyDescent="0.3"/>
    <row r="1246" s="79" customFormat="1" x14ac:dyDescent="0.3"/>
    <row r="1247" s="79" customFormat="1" x14ac:dyDescent="0.3"/>
    <row r="1248" s="79" customFormat="1" x14ac:dyDescent="0.3"/>
    <row r="1249" s="79" customFormat="1" x14ac:dyDescent="0.3"/>
    <row r="1250" s="79" customFormat="1" x14ac:dyDescent="0.3"/>
    <row r="1251" s="79" customFormat="1" x14ac:dyDescent="0.3"/>
    <row r="1252" s="79" customFormat="1" x14ac:dyDescent="0.3"/>
    <row r="1253" s="79" customFormat="1" x14ac:dyDescent="0.3"/>
    <row r="1254" s="79" customFormat="1" x14ac:dyDescent="0.3"/>
    <row r="1255" s="79" customFormat="1" x14ac:dyDescent="0.3"/>
    <row r="1256" s="79" customFormat="1" x14ac:dyDescent="0.3"/>
    <row r="1257" s="79" customFormat="1" x14ac:dyDescent="0.3"/>
    <row r="1258" s="79" customFormat="1" x14ac:dyDescent="0.3"/>
    <row r="1259" s="79" customFormat="1" x14ac:dyDescent="0.3"/>
    <row r="1260" s="79" customFormat="1" x14ac:dyDescent="0.3"/>
    <row r="1261" s="79" customFormat="1" x14ac:dyDescent="0.3"/>
    <row r="1262" s="79" customFormat="1" x14ac:dyDescent="0.3"/>
    <row r="1263" s="79" customFormat="1" x14ac:dyDescent="0.3"/>
    <row r="1264" s="79" customFormat="1" x14ac:dyDescent="0.3"/>
    <row r="1265" s="79" customFormat="1" x14ac:dyDescent="0.3"/>
    <row r="1266" s="79" customFormat="1" x14ac:dyDescent="0.3"/>
    <row r="1267" s="79" customFormat="1" x14ac:dyDescent="0.3"/>
    <row r="1268" s="79" customFormat="1" x14ac:dyDescent="0.3"/>
    <row r="1269" s="79" customFormat="1" x14ac:dyDescent="0.3"/>
    <row r="1270" s="79" customFormat="1" x14ac:dyDescent="0.3"/>
    <row r="1271" s="79" customFormat="1" x14ac:dyDescent="0.3"/>
    <row r="1272" s="79" customFormat="1" x14ac:dyDescent="0.3"/>
    <row r="1273" s="79" customFormat="1" x14ac:dyDescent="0.3"/>
    <row r="1274" s="79" customFormat="1" x14ac:dyDescent="0.3"/>
    <row r="1275" s="79" customFormat="1" x14ac:dyDescent="0.3"/>
    <row r="1276" s="79" customFormat="1" x14ac:dyDescent="0.3"/>
    <row r="1277" s="79" customFormat="1" x14ac:dyDescent="0.3"/>
    <row r="1278" s="79" customFormat="1" x14ac:dyDescent="0.3"/>
    <row r="1279" s="79" customFormat="1" x14ac:dyDescent="0.3"/>
    <row r="1280" s="79" customFormat="1" x14ac:dyDescent="0.3"/>
  </sheetData>
  <sheetProtection algorithmName="SHA-512" hashValue="5b8cjNWOvjHgV8nlXKhrn/zd+Gu6gU6hDdYPm3KH4hjyh0tFnRtpWpJq6m1SAu5nCRCwuifEXtCHtsum2kMH6Q==" saltValue="0uSzOGaqO12g6WNTkZlWMQ==" spinCount="100000" sheet="1" objects="1" scenarios="1"/>
  <mergeCells count="5">
    <mergeCell ref="M13:O13"/>
    <mergeCell ref="D21:F21"/>
    <mergeCell ref="M4:O4"/>
    <mergeCell ref="F5:F9"/>
    <mergeCell ref="C3:G3"/>
  </mergeCells>
  <conditionalFormatting sqref="D21">
    <cfRule type="cellIs" dxfId="1" priority="1" operator="notEqual">
      <formula>""""""</formula>
    </cfRule>
  </conditionalFormatting>
  <dataValidations count="2">
    <dataValidation type="whole" allowBlank="1" showInputMessage="1" showErrorMessage="1" sqref="D12:E17" xr:uid="{020C332A-FB2C-465C-AC43-E8938E0BDCE0}">
      <formula1>0</formula1>
      <formula2>9.99999999999999E+23</formula2>
    </dataValidation>
    <dataValidation type="list" allowBlank="1" showInputMessage="1" showErrorMessage="1" sqref="D9" xr:uid="{B202BE70-D659-4860-804C-F1A5846DC63B}">
      <formula1>"To age 65, To age 70, 5 years, 2 years"</formula1>
    </dataValidation>
  </dataValidations>
  <hyperlinks>
    <hyperlink ref="B2" location="'Table of Contents'!A1" display="'Table of Contents'!A1" xr:uid="{B2278CF7-1068-4058-AA9C-0D7A888768EB}"/>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52E21-7A47-4B4E-A328-302F18F1243A}">
  <sheetPr codeName="Sheet4"/>
  <dimension ref="A1:KO927"/>
  <sheetViews>
    <sheetView zoomScaleNormal="100" workbookViewId="0">
      <selection activeCell="E20" sqref="E20"/>
    </sheetView>
  </sheetViews>
  <sheetFormatPr defaultColWidth="8.77734375" defaultRowHeight="14.4" x14ac:dyDescent="0.3"/>
  <cols>
    <col min="1" max="1" width="8.77734375" style="79"/>
    <col min="2" max="2" width="8.77734375" style="26"/>
    <col min="3" max="3" width="49.44140625" style="26" bestFit="1" customWidth="1"/>
    <col min="4" max="4" width="16.5546875" style="26" customWidth="1"/>
    <col min="5" max="5" width="2.77734375" style="26" customWidth="1"/>
    <col min="6" max="6" width="16.5546875" style="26" customWidth="1"/>
    <col min="7" max="7" width="3.5546875" style="26" customWidth="1"/>
    <col min="8" max="8" width="8.77734375" style="26"/>
    <col min="9" max="9" width="46.21875" style="26" customWidth="1"/>
    <col min="10" max="10" width="16.5546875" style="26" customWidth="1"/>
    <col min="11" max="11" width="2.77734375" style="26" customWidth="1"/>
    <col min="12" max="12" width="16.5546875" style="26" customWidth="1"/>
    <col min="13" max="13" width="3.5546875" style="26" customWidth="1"/>
    <col min="14" max="14" width="8.77734375" style="26"/>
    <col min="15" max="301" width="8.77734375" style="79"/>
    <col min="302" max="16384" width="8.77734375" style="26"/>
  </cols>
  <sheetData>
    <row r="1" spans="1:301" s="79" customFormat="1" x14ac:dyDescent="0.3"/>
    <row r="2" spans="1:301" s="54" customFormat="1" ht="43.05" customHeight="1" thickBot="1" x14ac:dyDescent="0.35">
      <c r="A2" s="84"/>
      <c r="B2" s="119" t="e" vm="2">
        <v>#VALUE!</v>
      </c>
      <c r="C2" s="107"/>
      <c r="D2" s="107"/>
      <c r="E2" s="107"/>
      <c r="F2" s="107"/>
      <c r="G2" s="107"/>
      <c r="H2" s="107"/>
      <c r="I2" s="107"/>
      <c r="J2" s="107"/>
      <c r="K2" s="107"/>
      <c r="L2" s="107"/>
      <c r="M2" s="107"/>
      <c r="N2" s="107"/>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c r="CN2" s="84"/>
      <c r="CO2" s="84"/>
      <c r="CP2" s="84"/>
      <c r="CQ2" s="84"/>
      <c r="CR2" s="84"/>
      <c r="CS2" s="84"/>
      <c r="CT2" s="84"/>
      <c r="CU2" s="84"/>
      <c r="CV2" s="84"/>
      <c r="CW2" s="84"/>
      <c r="CX2" s="84"/>
      <c r="CY2" s="84"/>
      <c r="CZ2" s="84"/>
      <c r="DA2" s="84"/>
      <c r="DB2" s="84"/>
      <c r="DC2" s="84"/>
      <c r="DD2" s="84"/>
      <c r="DE2" s="84"/>
      <c r="DF2" s="84"/>
      <c r="DG2" s="84"/>
      <c r="DH2" s="84"/>
      <c r="DI2" s="84"/>
      <c r="DJ2" s="84"/>
      <c r="DK2" s="84"/>
      <c r="DL2" s="84"/>
      <c r="DM2" s="84"/>
      <c r="DN2" s="84"/>
      <c r="DO2" s="84"/>
      <c r="DP2" s="84"/>
      <c r="DQ2" s="84"/>
      <c r="DR2" s="84"/>
      <c r="DS2" s="84"/>
      <c r="DT2" s="84"/>
      <c r="DU2" s="84"/>
      <c r="DV2" s="84"/>
      <c r="DW2" s="84"/>
      <c r="DX2" s="84"/>
      <c r="DY2" s="84"/>
      <c r="DZ2" s="84"/>
      <c r="EA2" s="84"/>
      <c r="EB2" s="84"/>
      <c r="EC2" s="84"/>
      <c r="ED2" s="84"/>
      <c r="EE2" s="84"/>
      <c r="EF2" s="84"/>
      <c r="EG2" s="84"/>
      <c r="EH2" s="84"/>
      <c r="EI2" s="84"/>
      <c r="EJ2" s="84"/>
      <c r="EK2" s="84"/>
      <c r="EL2" s="84"/>
      <c r="EM2" s="84"/>
      <c r="EN2" s="84"/>
      <c r="EO2" s="84"/>
      <c r="EP2" s="84"/>
      <c r="EQ2" s="84"/>
      <c r="ER2" s="84"/>
      <c r="ES2" s="84"/>
      <c r="ET2" s="84"/>
      <c r="EU2" s="84"/>
      <c r="EV2" s="84"/>
      <c r="EW2" s="84"/>
      <c r="EX2" s="84"/>
      <c r="EY2" s="84"/>
      <c r="EZ2" s="84"/>
      <c r="FA2" s="84"/>
      <c r="FB2" s="84"/>
      <c r="FC2" s="84"/>
      <c r="FD2" s="84"/>
      <c r="FE2" s="84"/>
      <c r="FF2" s="84"/>
      <c r="FG2" s="84"/>
      <c r="FH2" s="84"/>
      <c r="FI2" s="84"/>
      <c r="FJ2" s="84"/>
      <c r="FK2" s="84"/>
      <c r="FL2" s="84"/>
      <c r="FM2" s="84"/>
      <c r="FN2" s="84"/>
      <c r="FO2" s="84"/>
      <c r="FP2" s="84"/>
      <c r="FQ2" s="84"/>
      <c r="FR2" s="84"/>
      <c r="FS2" s="84"/>
      <c r="FT2" s="84"/>
      <c r="FU2" s="84"/>
      <c r="FV2" s="84"/>
      <c r="FW2" s="84"/>
      <c r="FX2" s="84"/>
      <c r="FY2" s="84"/>
      <c r="FZ2" s="84"/>
      <c r="GA2" s="84"/>
      <c r="GB2" s="84"/>
      <c r="GC2" s="84"/>
      <c r="GD2" s="84"/>
      <c r="GE2" s="84"/>
      <c r="GF2" s="84"/>
      <c r="GG2" s="84"/>
      <c r="GH2" s="84"/>
      <c r="GI2" s="84"/>
      <c r="GJ2" s="84"/>
      <c r="GK2" s="84"/>
      <c r="GL2" s="84"/>
      <c r="GM2" s="84"/>
      <c r="GN2" s="84"/>
      <c r="GO2" s="84"/>
      <c r="GP2" s="84"/>
      <c r="GQ2" s="84"/>
      <c r="GR2" s="84"/>
      <c r="GS2" s="84"/>
      <c r="GT2" s="84"/>
      <c r="GU2" s="84"/>
      <c r="GV2" s="84"/>
      <c r="GW2" s="84"/>
      <c r="GX2" s="84"/>
      <c r="GY2" s="84"/>
      <c r="GZ2" s="84"/>
      <c r="HA2" s="84"/>
      <c r="HB2" s="84"/>
      <c r="HC2" s="84"/>
      <c r="HD2" s="84"/>
      <c r="HE2" s="84"/>
      <c r="HF2" s="84"/>
      <c r="HG2" s="84"/>
      <c r="HH2" s="84"/>
      <c r="HI2" s="84"/>
      <c r="HJ2" s="84"/>
      <c r="HK2" s="84"/>
      <c r="HL2" s="84"/>
      <c r="HM2" s="84"/>
      <c r="HN2" s="84"/>
      <c r="HO2" s="84"/>
      <c r="HP2" s="84"/>
      <c r="HQ2" s="84"/>
      <c r="HR2" s="84"/>
      <c r="HS2" s="84"/>
      <c r="HT2" s="84"/>
      <c r="HU2" s="84"/>
      <c r="HV2" s="84"/>
      <c r="HW2" s="84"/>
      <c r="HX2" s="84"/>
      <c r="HY2" s="84"/>
      <c r="HZ2" s="84"/>
      <c r="IA2" s="84"/>
      <c r="IB2" s="84"/>
      <c r="IC2" s="84"/>
      <c r="ID2" s="84"/>
      <c r="IE2" s="84"/>
      <c r="IF2" s="84"/>
      <c r="IG2" s="84"/>
      <c r="IH2" s="84"/>
      <c r="II2" s="84"/>
      <c r="IJ2" s="84"/>
      <c r="IK2" s="84"/>
      <c r="IL2" s="84"/>
      <c r="IM2" s="84"/>
      <c r="IN2" s="84"/>
      <c r="IO2" s="84"/>
      <c r="IP2" s="84"/>
      <c r="IQ2" s="84"/>
      <c r="IR2" s="84"/>
      <c r="IS2" s="84"/>
      <c r="IT2" s="84"/>
      <c r="IU2" s="84"/>
      <c r="IV2" s="84"/>
      <c r="IW2" s="84"/>
      <c r="IX2" s="84"/>
      <c r="IY2" s="84"/>
      <c r="IZ2" s="84"/>
      <c r="JA2" s="84"/>
      <c r="JB2" s="84"/>
      <c r="JC2" s="84"/>
      <c r="JD2" s="84"/>
      <c r="JE2" s="84"/>
      <c r="JF2" s="84"/>
      <c r="JG2" s="84"/>
      <c r="JH2" s="84"/>
      <c r="JI2" s="84"/>
      <c r="JJ2" s="84"/>
      <c r="JK2" s="84"/>
      <c r="JL2" s="84"/>
      <c r="JM2" s="84"/>
      <c r="JN2" s="84"/>
      <c r="JO2" s="84"/>
      <c r="JP2" s="84"/>
      <c r="JQ2" s="84"/>
      <c r="JR2" s="84"/>
      <c r="JS2" s="84"/>
      <c r="JT2" s="84"/>
      <c r="JU2" s="84"/>
      <c r="JV2" s="84"/>
      <c r="JW2" s="84"/>
      <c r="JX2" s="84"/>
      <c r="JY2" s="84"/>
      <c r="JZ2" s="84"/>
      <c r="KA2" s="84"/>
      <c r="KB2" s="84"/>
      <c r="KC2" s="84"/>
      <c r="KD2" s="84"/>
      <c r="KE2" s="84"/>
      <c r="KF2" s="84"/>
      <c r="KG2" s="84"/>
      <c r="KH2" s="84"/>
      <c r="KI2" s="84"/>
      <c r="KJ2" s="84"/>
      <c r="KK2" s="84"/>
      <c r="KL2" s="84"/>
      <c r="KM2" s="84"/>
      <c r="KN2" s="84"/>
      <c r="KO2" s="84"/>
    </row>
    <row r="3" spans="1:301" ht="51" customHeight="1" thickBot="1" x14ac:dyDescent="0.35">
      <c r="B3" s="7"/>
      <c r="C3" s="182" t="s">
        <v>65</v>
      </c>
      <c r="D3" s="183"/>
      <c r="E3" s="183"/>
      <c r="F3" s="183"/>
      <c r="G3" s="183"/>
      <c r="H3" s="183"/>
      <c r="I3" s="183"/>
      <c r="J3" s="183"/>
      <c r="K3" s="183"/>
      <c r="L3" s="183"/>
      <c r="M3" s="184"/>
      <c r="N3" s="7"/>
    </row>
    <row r="4" spans="1:301" ht="15" thickBot="1" x14ac:dyDescent="0.35">
      <c r="B4" s="7"/>
      <c r="C4" s="7"/>
      <c r="D4" s="7"/>
      <c r="E4" s="7"/>
      <c r="F4" s="7"/>
      <c r="G4" s="7"/>
      <c r="H4" s="7"/>
      <c r="I4" s="7"/>
      <c r="J4" s="7"/>
      <c r="K4" s="7"/>
      <c r="L4" s="7"/>
      <c r="M4" s="7"/>
      <c r="N4" s="7"/>
    </row>
    <row r="5" spans="1:301" ht="31.05" customHeight="1" thickBot="1" x14ac:dyDescent="0.35">
      <c r="B5" s="7"/>
      <c r="C5" s="182" t="s">
        <v>66</v>
      </c>
      <c r="D5" s="183"/>
      <c r="E5" s="183"/>
      <c r="F5" s="183"/>
      <c r="G5" s="184"/>
      <c r="H5" s="7"/>
      <c r="I5" s="175" t="e" vm="1">
        <v>#VALUE!</v>
      </c>
      <c r="J5" s="175"/>
      <c r="K5" s="175"/>
      <c r="L5" s="175"/>
      <c r="M5" s="175"/>
      <c r="N5" s="7"/>
    </row>
    <row r="6" spans="1:301" ht="19.8" x14ac:dyDescent="0.3">
      <c r="B6" s="7"/>
      <c r="C6" s="40"/>
      <c r="D6" s="109"/>
      <c r="E6" s="109"/>
      <c r="F6" s="109"/>
      <c r="G6" s="41"/>
      <c r="H6" s="7"/>
      <c r="I6" s="175"/>
      <c r="J6" s="175"/>
      <c r="K6" s="175"/>
      <c r="L6" s="175"/>
      <c r="M6" s="175"/>
      <c r="N6" s="7"/>
    </row>
    <row r="7" spans="1:301" x14ac:dyDescent="0.3">
      <c r="B7" s="7"/>
      <c r="C7" s="10" t="s">
        <v>67</v>
      </c>
      <c r="D7" s="42">
        <f>$D$20</f>
        <v>2025</v>
      </c>
      <c r="E7" s="138"/>
      <c r="F7" s="4">
        <f>D7-1</f>
        <v>2024</v>
      </c>
      <c r="G7" s="2"/>
      <c r="H7" s="7"/>
      <c r="I7" s="175"/>
      <c r="J7" s="175"/>
      <c r="K7" s="175"/>
      <c r="L7" s="175"/>
      <c r="M7" s="175"/>
      <c r="N7" s="7"/>
    </row>
    <row r="8" spans="1:301" x14ac:dyDescent="0.3">
      <c r="B8" s="7"/>
      <c r="C8" s="10" t="s">
        <v>68</v>
      </c>
      <c r="D8" s="33">
        <f>SUM(D33,J33)</f>
        <v>0</v>
      </c>
      <c r="E8" s="139"/>
      <c r="F8" s="33">
        <f>SUM(F33,L33)</f>
        <v>0</v>
      </c>
      <c r="G8" s="39"/>
      <c r="H8" s="7"/>
      <c r="I8" s="175"/>
      <c r="J8" s="175"/>
      <c r="K8" s="175"/>
      <c r="L8" s="175"/>
      <c r="M8" s="175"/>
      <c r="N8" s="7"/>
    </row>
    <row r="9" spans="1:301" x14ac:dyDescent="0.3">
      <c r="B9" s="7"/>
      <c r="C9" s="10" t="s">
        <v>69</v>
      </c>
      <c r="D9" s="33">
        <f>SUM(D34,J34)</f>
        <v>0</v>
      </c>
      <c r="E9" s="139"/>
      <c r="F9" s="33">
        <f>SUM(F34,L34)</f>
        <v>0</v>
      </c>
      <c r="G9" s="39"/>
      <c r="H9" s="7"/>
      <c r="I9" s="175"/>
      <c r="J9" s="175"/>
      <c r="K9" s="175"/>
      <c r="L9" s="175"/>
      <c r="M9" s="175"/>
      <c r="N9" s="7"/>
    </row>
    <row r="10" spans="1:301" x14ac:dyDescent="0.3">
      <c r="B10" s="7"/>
      <c r="C10" s="186"/>
      <c r="D10" s="187"/>
      <c r="E10" s="187"/>
      <c r="F10" s="187"/>
      <c r="G10" s="20"/>
      <c r="H10" s="7"/>
      <c r="I10" s="175"/>
      <c r="J10" s="175"/>
      <c r="K10" s="175"/>
      <c r="L10" s="175"/>
      <c r="M10" s="175"/>
      <c r="N10" s="7"/>
    </row>
    <row r="11" spans="1:301" x14ac:dyDescent="0.3">
      <c r="B11" s="7"/>
      <c r="C11" s="10" t="s">
        <v>70</v>
      </c>
      <c r="D11" s="195">
        <f>IFERROR(IF(COUNTIF(D8:F8,"&lt;&gt;0")=1,SUM(D8:F8),AVERAGEIF(D8:F8,"&lt;&gt;0")),"")</f>
        <v>0</v>
      </c>
      <c r="E11" s="195"/>
      <c r="F11" s="195"/>
      <c r="G11" s="38"/>
      <c r="H11" s="7"/>
      <c r="I11" s="175"/>
      <c r="J11" s="175"/>
      <c r="K11" s="175"/>
      <c r="L11" s="175"/>
      <c r="M11" s="175"/>
      <c r="N11" s="7"/>
    </row>
    <row r="12" spans="1:301" x14ac:dyDescent="0.3">
      <c r="B12" s="7"/>
      <c r="C12" s="10" t="s">
        <v>71</v>
      </c>
      <c r="D12" s="196" t="str">
        <f>IFERROR(IF(D11="","",(SUM(D34, F34, J34, L34)/SUM(D8, F8))*D11),"")</f>
        <v/>
      </c>
      <c r="E12" s="196"/>
      <c r="F12" s="196"/>
      <c r="G12" s="20"/>
      <c r="H12" s="7"/>
      <c r="I12" s="175"/>
      <c r="J12" s="175"/>
      <c r="K12" s="175"/>
      <c r="L12" s="175"/>
      <c r="M12" s="175"/>
      <c r="N12" s="7"/>
    </row>
    <row r="13" spans="1:301" ht="15" thickBot="1" x14ac:dyDescent="0.35">
      <c r="B13" s="7"/>
      <c r="C13" s="18"/>
      <c r="D13" s="16"/>
      <c r="E13" s="16"/>
      <c r="F13" s="16"/>
      <c r="G13" s="19"/>
      <c r="H13" s="7"/>
      <c r="I13" s="175"/>
      <c r="J13" s="175"/>
      <c r="K13" s="175"/>
      <c r="L13" s="175"/>
      <c r="M13" s="175"/>
      <c r="N13" s="7"/>
    </row>
    <row r="14" spans="1:301" ht="15" thickBot="1" x14ac:dyDescent="0.35">
      <c r="B14" s="7"/>
      <c r="C14" s="7"/>
      <c r="D14" s="7"/>
      <c r="E14" s="7"/>
      <c r="F14" s="7"/>
      <c r="G14" s="7"/>
      <c r="H14" s="7"/>
      <c r="I14" s="7"/>
      <c r="J14" s="7"/>
      <c r="K14" s="7"/>
      <c r="L14" s="7"/>
      <c r="M14" s="7"/>
      <c r="N14" s="7"/>
    </row>
    <row r="15" spans="1:301" ht="31.05" customHeight="1" thickBot="1" x14ac:dyDescent="0.35">
      <c r="B15" s="7"/>
      <c r="C15" s="182" t="s">
        <v>72</v>
      </c>
      <c r="D15" s="183"/>
      <c r="E15" s="183"/>
      <c r="F15" s="183"/>
      <c r="G15" s="184"/>
      <c r="H15" s="7"/>
      <c r="I15" s="182" t="s">
        <v>73</v>
      </c>
      <c r="J15" s="183"/>
      <c r="K15" s="183"/>
      <c r="L15" s="183"/>
      <c r="M15" s="184"/>
      <c r="N15" s="7"/>
    </row>
    <row r="16" spans="1:301" ht="19.8" x14ac:dyDescent="0.3">
      <c r="B16" s="7"/>
      <c r="C16" s="40"/>
      <c r="D16" s="109"/>
      <c r="E16" s="109"/>
      <c r="F16" s="109"/>
      <c r="G16" s="41"/>
      <c r="H16" s="7"/>
      <c r="I16" s="40"/>
      <c r="J16" s="109"/>
      <c r="K16" s="109"/>
      <c r="L16" s="109"/>
      <c r="M16" s="41"/>
      <c r="N16" s="7"/>
    </row>
    <row r="17" spans="2:14" x14ac:dyDescent="0.3">
      <c r="B17" s="7"/>
      <c r="C17" s="10" t="s">
        <v>74</v>
      </c>
      <c r="D17" s="197" t="s">
        <v>75</v>
      </c>
      <c r="E17" s="197"/>
      <c r="F17" s="197"/>
      <c r="G17" s="43"/>
      <c r="H17" s="7"/>
      <c r="I17" s="10" t="s">
        <v>74</v>
      </c>
      <c r="J17" s="190"/>
      <c r="K17" s="190"/>
      <c r="L17" s="190"/>
      <c r="M17" s="43"/>
      <c r="N17" s="7"/>
    </row>
    <row r="18" spans="2:14" x14ac:dyDescent="0.3">
      <c r="B18" s="7"/>
      <c r="C18" s="10" t="s">
        <v>76</v>
      </c>
      <c r="D18" s="198">
        <v>0</v>
      </c>
      <c r="E18" s="198"/>
      <c r="F18" s="198"/>
      <c r="G18" s="44"/>
      <c r="H18" s="7"/>
      <c r="I18" s="10" t="s">
        <v>76</v>
      </c>
      <c r="J18" s="191">
        <v>0</v>
      </c>
      <c r="K18" s="191"/>
      <c r="L18" s="191"/>
      <c r="M18" s="44"/>
      <c r="N18" s="7"/>
    </row>
    <row r="19" spans="2:14" x14ac:dyDescent="0.3">
      <c r="B19" s="7"/>
      <c r="C19" s="185"/>
      <c r="D19" s="175"/>
      <c r="E19" s="175"/>
      <c r="F19" s="175"/>
      <c r="G19" s="20"/>
      <c r="H19" s="7"/>
      <c r="I19" s="185"/>
      <c r="J19" s="175"/>
      <c r="K19" s="175"/>
      <c r="L19" s="175"/>
      <c r="M19" s="20"/>
      <c r="N19" s="7"/>
    </row>
    <row r="20" spans="2:14" x14ac:dyDescent="0.3">
      <c r="B20" s="7"/>
      <c r="C20" s="10" t="s">
        <v>67</v>
      </c>
      <c r="D20" s="69">
        <v>2025</v>
      </c>
      <c r="E20" s="138"/>
      <c r="F20" s="4">
        <f>D20-1</f>
        <v>2024</v>
      </c>
      <c r="G20" s="2"/>
      <c r="H20" s="7"/>
      <c r="I20" s="10" t="s">
        <v>67</v>
      </c>
      <c r="J20" s="42">
        <f>$D$20</f>
        <v>2025</v>
      </c>
      <c r="K20" s="138"/>
      <c r="L20" s="4">
        <f>J20-1</f>
        <v>2024</v>
      </c>
      <c r="M20" s="2"/>
      <c r="N20" s="7"/>
    </row>
    <row r="21" spans="2:14" x14ac:dyDescent="0.3">
      <c r="B21" s="7"/>
      <c r="C21" s="13" t="s">
        <v>77</v>
      </c>
      <c r="D21" s="47">
        <v>0</v>
      </c>
      <c r="E21" s="34"/>
      <c r="F21" s="47">
        <v>0</v>
      </c>
      <c r="G21" s="36"/>
      <c r="H21" s="7"/>
      <c r="I21" s="13" t="s">
        <v>77</v>
      </c>
      <c r="J21" s="47">
        <v>0</v>
      </c>
      <c r="K21" s="34"/>
      <c r="L21" s="47">
        <v>0</v>
      </c>
      <c r="M21" s="36"/>
      <c r="N21" s="7"/>
    </row>
    <row r="22" spans="2:14" x14ac:dyDescent="0.3">
      <c r="B22" s="7"/>
      <c r="C22" s="13" t="s">
        <v>78</v>
      </c>
      <c r="D22" s="47">
        <v>0</v>
      </c>
      <c r="E22" s="34"/>
      <c r="F22" s="47">
        <v>0</v>
      </c>
      <c r="G22" s="36"/>
      <c r="H22" s="7"/>
      <c r="I22" s="13" t="s">
        <v>78</v>
      </c>
      <c r="J22" s="47">
        <v>0</v>
      </c>
      <c r="K22" s="34"/>
      <c r="L22" s="47">
        <v>0</v>
      </c>
      <c r="M22" s="36"/>
      <c r="N22" s="7"/>
    </row>
    <row r="23" spans="2:14" x14ac:dyDescent="0.3">
      <c r="B23" s="7"/>
      <c r="C23" s="13" t="s">
        <v>79</v>
      </c>
      <c r="D23" s="75">
        <f>D21-D22</f>
        <v>0</v>
      </c>
      <c r="E23" s="34"/>
      <c r="F23" s="75">
        <f>F21-F22</f>
        <v>0</v>
      </c>
      <c r="G23" s="36"/>
      <c r="H23" s="7"/>
      <c r="I23" s="13" t="s">
        <v>79</v>
      </c>
      <c r="J23" s="75">
        <f>J21-J22</f>
        <v>0</v>
      </c>
      <c r="K23" s="34"/>
      <c r="L23" s="75">
        <f>L21-L22</f>
        <v>0</v>
      </c>
      <c r="M23" s="36"/>
      <c r="N23" s="7"/>
    </row>
    <row r="24" spans="2:14" x14ac:dyDescent="0.3">
      <c r="B24" s="7"/>
      <c r="C24" s="186"/>
      <c r="D24" s="187"/>
      <c r="E24" s="187"/>
      <c r="F24" s="187"/>
      <c r="G24" s="20"/>
      <c r="H24" s="7"/>
      <c r="I24" s="186"/>
      <c r="J24" s="187"/>
      <c r="K24" s="187"/>
      <c r="L24" s="187"/>
      <c r="M24" s="20"/>
      <c r="N24" s="7"/>
    </row>
    <row r="25" spans="2:14" x14ac:dyDescent="0.3">
      <c r="B25" s="7"/>
      <c r="C25" s="13" t="s">
        <v>80</v>
      </c>
      <c r="D25" s="47">
        <v>0</v>
      </c>
      <c r="E25" s="34"/>
      <c r="F25" s="47">
        <v>0</v>
      </c>
      <c r="G25" s="36"/>
      <c r="H25" s="7"/>
      <c r="I25" s="13" t="s">
        <v>80</v>
      </c>
      <c r="J25" s="47">
        <v>0</v>
      </c>
      <c r="K25" s="34"/>
      <c r="L25" s="47">
        <v>0</v>
      </c>
      <c r="M25" s="36"/>
      <c r="N25" s="7"/>
    </row>
    <row r="26" spans="2:14" x14ac:dyDescent="0.3">
      <c r="B26" s="7"/>
      <c r="C26" s="186"/>
      <c r="D26" s="187"/>
      <c r="E26" s="187"/>
      <c r="F26" s="187"/>
      <c r="G26" s="20"/>
      <c r="H26" s="7"/>
      <c r="I26" s="186"/>
      <c r="J26" s="187"/>
      <c r="K26" s="187"/>
      <c r="L26" s="187"/>
      <c r="M26" s="20"/>
      <c r="N26" s="7"/>
    </row>
    <row r="27" spans="2:14" x14ac:dyDescent="0.3">
      <c r="B27" s="7"/>
      <c r="C27" s="10" t="s">
        <v>81</v>
      </c>
      <c r="D27" s="58"/>
      <c r="E27" s="58"/>
      <c r="F27" s="58"/>
      <c r="G27" s="30"/>
      <c r="H27" s="7"/>
      <c r="I27" s="10" t="s">
        <v>81</v>
      </c>
      <c r="J27" s="58"/>
      <c r="K27" s="58"/>
      <c r="L27" s="58"/>
      <c r="M27" s="30"/>
      <c r="N27" s="7"/>
    </row>
    <row r="28" spans="2:14" x14ac:dyDescent="0.3">
      <c r="B28" s="7"/>
      <c r="C28" s="13" t="s">
        <v>82</v>
      </c>
      <c r="D28" s="47">
        <v>0</v>
      </c>
      <c r="E28" s="34"/>
      <c r="F28" s="47">
        <v>0</v>
      </c>
      <c r="G28" s="36"/>
      <c r="H28" s="7"/>
      <c r="I28" s="13" t="s">
        <v>82</v>
      </c>
      <c r="J28" s="47">
        <v>0</v>
      </c>
      <c r="K28" s="34"/>
      <c r="L28" s="47">
        <v>0</v>
      </c>
      <c r="M28" s="36"/>
      <c r="N28" s="7"/>
    </row>
    <row r="29" spans="2:14" x14ac:dyDescent="0.3">
      <c r="B29" s="7"/>
      <c r="C29" s="13" t="s">
        <v>83</v>
      </c>
      <c r="D29" s="47">
        <v>0</v>
      </c>
      <c r="E29" s="34"/>
      <c r="F29" s="47">
        <v>0</v>
      </c>
      <c r="G29" s="36"/>
      <c r="H29" s="7"/>
      <c r="I29" s="13" t="s">
        <v>83</v>
      </c>
      <c r="J29" s="47">
        <v>0</v>
      </c>
      <c r="K29" s="34"/>
      <c r="L29" s="47">
        <v>0</v>
      </c>
      <c r="M29" s="36"/>
      <c r="N29" s="7"/>
    </row>
    <row r="30" spans="2:14" x14ac:dyDescent="0.3">
      <c r="B30" s="7"/>
      <c r="C30" s="13" t="s">
        <v>84</v>
      </c>
      <c r="D30" s="47">
        <v>0</v>
      </c>
      <c r="E30" s="34"/>
      <c r="F30" s="47">
        <v>0</v>
      </c>
      <c r="G30" s="36"/>
      <c r="H30" s="7"/>
      <c r="I30" s="13" t="s">
        <v>84</v>
      </c>
      <c r="J30" s="47">
        <v>0</v>
      </c>
      <c r="K30" s="34"/>
      <c r="L30" s="47">
        <v>0</v>
      </c>
      <c r="M30" s="36"/>
      <c r="N30" s="7"/>
    </row>
    <row r="31" spans="2:14" x14ac:dyDescent="0.3">
      <c r="B31" s="7"/>
      <c r="C31" s="13" t="s">
        <v>85</v>
      </c>
      <c r="D31" s="47">
        <v>0</v>
      </c>
      <c r="E31" s="34"/>
      <c r="F31" s="47">
        <v>0</v>
      </c>
      <c r="G31" s="36"/>
      <c r="H31" s="7"/>
      <c r="I31" s="13" t="s">
        <v>85</v>
      </c>
      <c r="J31" s="47">
        <v>0</v>
      </c>
      <c r="K31" s="34"/>
      <c r="L31" s="47">
        <v>0</v>
      </c>
      <c r="M31" s="36"/>
      <c r="N31" s="7"/>
    </row>
    <row r="32" spans="2:14" x14ac:dyDescent="0.3">
      <c r="B32" s="7"/>
      <c r="C32" s="186"/>
      <c r="D32" s="187"/>
      <c r="E32" s="187"/>
      <c r="F32" s="187"/>
      <c r="G32" s="20"/>
      <c r="H32" s="7"/>
      <c r="I32" s="186"/>
      <c r="J32" s="187"/>
      <c r="K32" s="187"/>
      <c r="L32" s="187"/>
      <c r="M32" s="20"/>
      <c r="N32" s="7"/>
    </row>
    <row r="33" spans="2:14" x14ac:dyDescent="0.3">
      <c r="B33" s="7"/>
      <c r="C33" s="10" t="s">
        <v>86</v>
      </c>
      <c r="D33" s="50">
        <f>(D23-D25)+SUM(D28:D31)</f>
        <v>0</v>
      </c>
      <c r="E33" s="34"/>
      <c r="F33" s="50">
        <f>(F23-F25)+SUM(F28:F31)</f>
        <v>0</v>
      </c>
      <c r="G33" s="36"/>
      <c r="H33" s="7"/>
      <c r="I33" s="10" t="s">
        <v>86</v>
      </c>
      <c r="J33" s="50">
        <f>(J23-J25)+SUM(J28:J31)</f>
        <v>0</v>
      </c>
      <c r="K33" s="34"/>
      <c r="L33" s="50">
        <f>(L23-L25)+SUM(L28:L31)</f>
        <v>0</v>
      </c>
      <c r="M33" s="36"/>
      <c r="N33" s="7"/>
    </row>
    <row r="34" spans="2:14" x14ac:dyDescent="0.3">
      <c r="B34" s="7"/>
      <c r="C34" s="10" t="s">
        <v>87</v>
      </c>
      <c r="D34" s="51">
        <f>D33*$D$18</f>
        <v>0</v>
      </c>
      <c r="E34" s="35"/>
      <c r="F34" s="51">
        <f t="shared" ref="F34" si="0">F33*$D$18</f>
        <v>0</v>
      </c>
      <c r="G34" s="28"/>
      <c r="H34" s="7"/>
      <c r="I34" s="10" t="s">
        <v>87</v>
      </c>
      <c r="J34" s="51">
        <f>J33*$J$18</f>
        <v>0</v>
      </c>
      <c r="K34" s="35"/>
      <c r="L34" s="51">
        <f t="shared" ref="L34" si="1">L33*$J$18</f>
        <v>0</v>
      </c>
      <c r="M34" s="28"/>
      <c r="N34" s="7"/>
    </row>
    <row r="35" spans="2:14" x14ac:dyDescent="0.3">
      <c r="B35" s="7"/>
      <c r="C35" s="188"/>
      <c r="D35" s="189"/>
      <c r="E35" s="189"/>
      <c r="F35" s="189"/>
      <c r="G35" s="37"/>
      <c r="H35" s="7"/>
      <c r="I35" s="188"/>
      <c r="J35" s="189"/>
      <c r="K35" s="189"/>
      <c r="L35" s="189"/>
      <c r="M35" s="37"/>
      <c r="N35" s="7"/>
    </row>
    <row r="36" spans="2:14" x14ac:dyDescent="0.3">
      <c r="B36" s="7"/>
      <c r="C36" s="10" t="s">
        <v>88</v>
      </c>
      <c r="D36" s="179">
        <f>IFERROR(IF(COUNTIF(D33:F33,"&lt;&gt;0")=1, SUM(D33:F33), AVERAGEIF(D33:F33,"&lt;&gt;0")), "")</f>
        <v>0</v>
      </c>
      <c r="E36" s="180"/>
      <c r="F36" s="181"/>
      <c r="G36" s="38"/>
      <c r="H36" s="7"/>
      <c r="I36" s="10" t="s">
        <v>88</v>
      </c>
      <c r="J36" s="195">
        <f>IFERROR(IF(COUNTIF(J33:L33,"&lt;&gt;0")=1,SUM(J33:L33),AVERAGEIF(J33:L33,"&lt;&gt;0")),"")</f>
        <v>0</v>
      </c>
      <c r="K36" s="195"/>
      <c r="L36" s="195"/>
      <c r="M36" s="38"/>
      <c r="N36" s="7"/>
    </row>
    <row r="37" spans="2:14" x14ac:dyDescent="0.3">
      <c r="B37" s="7"/>
      <c r="C37" s="10" t="s">
        <v>89</v>
      </c>
      <c r="D37" s="179">
        <f>IFERROR(D36*D18,"")</f>
        <v>0</v>
      </c>
      <c r="E37" s="180"/>
      <c r="F37" s="181"/>
      <c r="G37" s="38"/>
      <c r="H37" s="7"/>
      <c r="I37" s="10" t="s">
        <v>89</v>
      </c>
      <c r="J37" s="195">
        <f>IFERROR(J36*J18,"")</f>
        <v>0</v>
      </c>
      <c r="K37" s="195"/>
      <c r="L37" s="195"/>
      <c r="M37" s="38"/>
      <c r="N37" s="7"/>
    </row>
    <row r="38" spans="2:14" x14ac:dyDescent="0.3">
      <c r="B38" s="7"/>
      <c r="C38" s="10"/>
      <c r="D38" s="76"/>
      <c r="E38" s="76"/>
      <c r="F38" s="76"/>
      <c r="G38" s="38"/>
      <c r="H38" s="7"/>
      <c r="I38" s="10"/>
      <c r="J38" s="76"/>
      <c r="K38" s="76"/>
      <c r="L38" s="76"/>
      <c r="M38" s="38"/>
      <c r="N38" s="7"/>
    </row>
    <row r="39" spans="2:14" x14ac:dyDescent="0.3">
      <c r="B39" s="7"/>
      <c r="C39" s="10"/>
      <c r="D39" s="76"/>
      <c r="E39" s="76"/>
      <c r="F39" s="76"/>
      <c r="G39" s="38"/>
      <c r="H39" s="7"/>
      <c r="I39" s="10"/>
      <c r="J39" s="76"/>
      <c r="K39" s="76"/>
      <c r="L39" s="76"/>
      <c r="M39" s="38"/>
      <c r="N39" s="7"/>
    </row>
    <row r="40" spans="2:14" x14ac:dyDescent="0.3">
      <c r="B40" s="7"/>
      <c r="C40" s="192" t="s">
        <v>175</v>
      </c>
      <c r="D40" s="193"/>
      <c r="E40" s="193"/>
      <c r="F40" s="193"/>
      <c r="G40" s="194"/>
      <c r="H40" s="7"/>
      <c r="I40" s="6"/>
      <c r="J40" s="7"/>
      <c r="K40" s="7"/>
      <c r="L40" s="7"/>
      <c r="M40" s="8"/>
      <c r="N40" s="7"/>
    </row>
    <row r="41" spans="2:14" x14ac:dyDescent="0.3">
      <c r="B41" s="7"/>
      <c r="C41" s="192" t="s">
        <v>176</v>
      </c>
      <c r="D41" s="193"/>
      <c r="E41" s="193"/>
      <c r="F41" s="193"/>
      <c r="G41" s="194"/>
      <c r="H41" s="7"/>
      <c r="I41" s="6"/>
      <c r="J41" s="7"/>
      <c r="K41" s="7"/>
      <c r="L41" s="7"/>
      <c r="M41" s="8"/>
      <c r="N41" s="7"/>
    </row>
    <row r="42" spans="2:14" ht="15" thickBot="1" x14ac:dyDescent="0.35">
      <c r="B42" s="7"/>
      <c r="C42" s="18"/>
      <c r="D42" s="16"/>
      <c r="E42" s="16"/>
      <c r="F42" s="16"/>
      <c r="G42" s="19"/>
      <c r="H42" s="7"/>
      <c r="I42" s="18"/>
      <c r="J42" s="16"/>
      <c r="K42" s="16"/>
      <c r="L42" s="16"/>
      <c r="M42" s="19"/>
      <c r="N42" s="7"/>
    </row>
    <row r="43" spans="2:14" s="79" customFormat="1" x14ac:dyDescent="0.3"/>
    <row r="44" spans="2:14" s="79" customFormat="1" x14ac:dyDescent="0.3"/>
    <row r="45" spans="2:14" s="79" customFormat="1" x14ac:dyDescent="0.3">
      <c r="C45" s="99"/>
    </row>
    <row r="46" spans="2:14" s="79" customFormat="1" x14ac:dyDescent="0.3"/>
    <row r="47" spans="2:14" s="79" customFormat="1" x14ac:dyDescent="0.3"/>
    <row r="48" spans="2:14" s="79" customFormat="1" x14ac:dyDescent="0.3"/>
    <row r="49" spans="4:6" s="79" customFormat="1" x14ac:dyDescent="0.3">
      <c r="D49" s="95"/>
      <c r="F49" s="95"/>
    </row>
    <row r="50" spans="4:6" s="79" customFormat="1" x14ac:dyDescent="0.3">
      <c r="D50" s="95"/>
    </row>
    <row r="51" spans="4:6" s="79" customFormat="1" x14ac:dyDescent="0.3">
      <c r="D51" s="95"/>
    </row>
    <row r="52" spans="4:6" s="79" customFormat="1" x14ac:dyDescent="0.3"/>
    <row r="53" spans="4:6" s="79" customFormat="1" x14ac:dyDescent="0.3"/>
    <row r="54" spans="4:6" s="79" customFormat="1" x14ac:dyDescent="0.3"/>
    <row r="55" spans="4:6" s="79" customFormat="1" x14ac:dyDescent="0.3"/>
    <row r="56" spans="4:6" s="79" customFormat="1" x14ac:dyDescent="0.3"/>
    <row r="57" spans="4:6" s="79" customFormat="1" x14ac:dyDescent="0.3"/>
    <row r="58" spans="4:6" s="79" customFormat="1" x14ac:dyDescent="0.3"/>
    <row r="59" spans="4:6" s="79" customFormat="1" x14ac:dyDescent="0.3"/>
    <row r="60" spans="4:6" s="79" customFormat="1" x14ac:dyDescent="0.3"/>
    <row r="61" spans="4:6" s="79" customFormat="1" x14ac:dyDescent="0.3"/>
    <row r="62" spans="4:6" s="79" customFormat="1" x14ac:dyDescent="0.3"/>
    <row r="63" spans="4:6" s="79" customFormat="1" x14ac:dyDescent="0.3"/>
    <row r="64" spans="4:6" s="79" customFormat="1" x14ac:dyDescent="0.3"/>
    <row r="65" s="79" customFormat="1" x14ac:dyDescent="0.3"/>
    <row r="66" s="79" customFormat="1" x14ac:dyDescent="0.3"/>
    <row r="67" s="79" customFormat="1" x14ac:dyDescent="0.3"/>
    <row r="68" s="79" customFormat="1" x14ac:dyDescent="0.3"/>
    <row r="69" s="79" customFormat="1" x14ac:dyDescent="0.3"/>
    <row r="70" s="79" customFormat="1" x14ac:dyDescent="0.3"/>
    <row r="71" s="79" customFormat="1" x14ac:dyDescent="0.3"/>
    <row r="72" s="79" customFormat="1" x14ac:dyDescent="0.3"/>
    <row r="73" s="79" customFormat="1" x14ac:dyDescent="0.3"/>
    <row r="74" s="79" customFormat="1" x14ac:dyDescent="0.3"/>
    <row r="75" s="79" customFormat="1" x14ac:dyDescent="0.3"/>
    <row r="76" s="79" customFormat="1" x14ac:dyDescent="0.3"/>
    <row r="77" s="79" customFormat="1" x14ac:dyDescent="0.3"/>
    <row r="78" s="79" customFormat="1" x14ac:dyDescent="0.3"/>
    <row r="79" s="79" customFormat="1" x14ac:dyDescent="0.3"/>
    <row r="80" s="79" customFormat="1" x14ac:dyDescent="0.3"/>
    <row r="81" s="79" customFormat="1" x14ac:dyDescent="0.3"/>
    <row r="82" s="79" customFormat="1" x14ac:dyDescent="0.3"/>
    <row r="83" s="79" customFormat="1" x14ac:dyDescent="0.3"/>
    <row r="84" s="79" customFormat="1" x14ac:dyDescent="0.3"/>
    <row r="85" s="79" customFormat="1" x14ac:dyDescent="0.3"/>
    <row r="86" s="79" customFormat="1" x14ac:dyDescent="0.3"/>
    <row r="87" s="79" customFormat="1" x14ac:dyDescent="0.3"/>
    <row r="88" s="79" customFormat="1" x14ac:dyDescent="0.3"/>
    <row r="89" s="79" customFormat="1" x14ac:dyDescent="0.3"/>
    <row r="90" s="79" customFormat="1" x14ac:dyDescent="0.3"/>
    <row r="91" s="79" customFormat="1" x14ac:dyDescent="0.3"/>
    <row r="92" s="79" customFormat="1" x14ac:dyDescent="0.3"/>
    <row r="93" s="79" customFormat="1" x14ac:dyDescent="0.3"/>
    <row r="94" s="79" customFormat="1" x14ac:dyDescent="0.3"/>
    <row r="95" s="79" customFormat="1" x14ac:dyDescent="0.3"/>
    <row r="96" s="79" customFormat="1" x14ac:dyDescent="0.3"/>
    <row r="97" s="79" customFormat="1" x14ac:dyDescent="0.3"/>
    <row r="98" s="79" customFormat="1" x14ac:dyDescent="0.3"/>
    <row r="99" s="79" customFormat="1" x14ac:dyDescent="0.3"/>
    <row r="100" s="79" customFormat="1" x14ac:dyDescent="0.3"/>
    <row r="101" s="79" customFormat="1" x14ac:dyDescent="0.3"/>
    <row r="102" s="79" customFormat="1" x14ac:dyDescent="0.3"/>
    <row r="103" s="79" customFormat="1" x14ac:dyDescent="0.3"/>
    <row r="104" s="79" customFormat="1" x14ac:dyDescent="0.3"/>
    <row r="105" s="79" customFormat="1" x14ac:dyDescent="0.3"/>
    <row r="106" s="79" customFormat="1" x14ac:dyDescent="0.3"/>
    <row r="107" s="79" customFormat="1" x14ac:dyDescent="0.3"/>
    <row r="108" s="79" customFormat="1" x14ac:dyDescent="0.3"/>
    <row r="109" s="79" customFormat="1" x14ac:dyDescent="0.3"/>
    <row r="110" s="79" customFormat="1" x14ac:dyDescent="0.3"/>
    <row r="111" s="79" customFormat="1" x14ac:dyDescent="0.3"/>
    <row r="112" s="79" customFormat="1" x14ac:dyDescent="0.3"/>
    <row r="113" s="79" customFormat="1" x14ac:dyDescent="0.3"/>
    <row r="114" s="79" customFormat="1" x14ac:dyDescent="0.3"/>
    <row r="115" s="79" customFormat="1" x14ac:dyDescent="0.3"/>
    <row r="116" s="79" customFormat="1" x14ac:dyDescent="0.3"/>
    <row r="117" s="79" customFormat="1" x14ac:dyDescent="0.3"/>
    <row r="118" s="79" customFormat="1" x14ac:dyDescent="0.3"/>
    <row r="119" s="79" customFormat="1" x14ac:dyDescent="0.3"/>
    <row r="120" s="79" customFormat="1" x14ac:dyDescent="0.3"/>
    <row r="121" s="79" customFormat="1" x14ac:dyDescent="0.3"/>
    <row r="122" s="79" customFormat="1" x14ac:dyDescent="0.3"/>
    <row r="123" s="79" customFormat="1" x14ac:dyDescent="0.3"/>
    <row r="124" s="79" customFormat="1" x14ac:dyDescent="0.3"/>
    <row r="125" s="79" customFormat="1" x14ac:dyDescent="0.3"/>
    <row r="126" s="79" customFormat="1" x14ac:dyDescent="0.3"/>
    <row r="127" s="79" customFormat="1" x14ac:dyDescent="0.3"/>
    <row r="128" s="79" customFormat="1" x14ac:dyDescent="0.3"/>
    <row r="129" s="79" customFormat="1" x14ac:dyDescent="0.3"/>
    <row r="130" s="79" customFormat="1" x14ac:dyDescent="0.3"/>
    <row r="131" s="79" customFormat="1" x14ac:dyDescent="0.3"/>
    <row r="132" s="79" customFormat="1" x14ac:dyDescent="0.3"/>
    <row r="133" s="79" customFormat="1" x14ac:dyDescent="0.3"/>
    <row r="134" s="79" customFormat="1" x14ac:dyDescent="0.3"/>
    <row r="135" s="79" customFormat="1" x14ac:dyDescent="0.3"/>
    <row r="136" s="79" customFormat="1" x14ac:dyDescent="0.3"/>
    <row r="137" s="79" customFormat="1" x14ac:dyDescent="0.3"/>
    <row r="138" s="79" customFormat="1" x14ac:dyDescent="0.3"/>
    <row r="139" s="79" customFormat="1" x14ac:dyDescent="0.3"/>
    <row r="140" s="79" customFormat="1" x14ac:dyDescent="0.3"/>
    <row r="141" s="79" customFormat="1" x14ac:dyDescent="0.3"/>
    <row r="142" s="79" customFormat="1" x14ac:dyDescent="0.3"/>
    <row r="143" s="79" customFormat="1" x14ac:dyDescent="0.3"/>
    <row r="144" s="79" customFormat="1" x14ac:dyDescent="0.3"/>
    <row r="145" s="79" customFormat="1" x14ac:dyDescent="0.3"/>
    <row r="146" s="79" customFormat="1" x14ac:dyDescent="0.3"/>
    <row r="147" s="79" customFormat="1" x14ac:dyDescent="0.3"/>
    <row r="148" s="79" customFormat="1" x14ac:dyDescent="0.3"/>
    <row r="149" s="79" customFormat="1" x14ac:dyDescent="0.3"/>
    <row r="150" s="79" customFormat="1" x14ac:dyDescent="0.3"/>
    <row r="151" s="79" customFormat="1" x14ac:dyDescent="0.3"/>
    <row r="152" s="79" customFormat="1" x14ac:dyDescent="0.3"/>
    <row r="153" s="79" customFormat="1" x14ac:dyDescent="0.3"/>
    <row r="154" s="79" customFormat="1" x14ac:dyDescent="0.3"/>
    <row r="155" s="79" customFormat="1" x14ac:dyDescent="0.3"/>
    <row r="156" s="79" customFormat="1" x14ac:dyDescent="0.3"/>
    <row r="157" s="79" customFormat="1" x14ac:dyDescent="0.3"/>
    <row r="158" s="79" customFormat="1" x14ac:dyDescent="0.3"/>
    <row r="159" s="79" customFormat="1" x14ac:dyDescent="0.3"/>
    <row r="160" s="79" customFormat="1" x14ac:dyDescent="0.3"/>
    <row r="161" s="79" customFormat="1" x14ac:dyDescent="0.3"/>
    <row r="162" s="79" customFormat="1" x14ac:dyDescent="0.3"/>
    <row r="163" s="79" customFormat="1" x14ac:dyDescent="0.3"/>
    <row r="164" s="79" customFormat="1" x14ac:dyDescent="0.3"/>
    <row r="165" s="79" customFormat="1" x14ac:dyDescent="0.3"/>
    <row r="166" s="79" customFormat="1" x14ac:dyDescent="0.3"/>
    <row r="167" s="79" customFormat="1" x14ac:dyDescent="0.3"/>
    <row r="168" s="79" customFormat="1" x14ac:dyDescent="0.3"/>
    <row r="169" s="79" customFormat="1" x14ac:dyDescent="0.3"/>
    <row r="170" s="79" customFormat="1" x14ac:dyDescent="0.3"/>
    <row r="171" s="79" customFormat="1" x14ac:dyDescent="0.3"/>
    <row r="172" s="79" customFormat="1" x14ac:dyDescent="0.3"/>
    <row r="173" s="79" customFormat="1" x14ac:dyDescent="0.3"/>
    <row r="174" s="79" customFormat="1" x14ac:dyDescent="0.3"/>
    <row r="175" s="79" customFormat="1" x14ac:dyDescent="0.3"/>
    <row r="176" s="79" customFormat="1" x14ac:dyDescent="0.3"/>
    <row r="177" s="79" customFormat="1" x14ac:dyDescent="0.3"/>
    <row r="178" s="79" customFormat="1" x14ac:dyDescent="0.3"/>
    <row r="179" s="79" customFormat="1" x14ac:dyDescent="0.3"/>
    <row r="180" s="79" customFormat="1" x14ac:dyDescent="0.3"/>
    <row r="181" s="79" customFormat="1" x14ac:dyDescent="0.3"/>
    <row r="182" s="79" customFormat="1" x14ac:dyDescent="0.3"/>
    <row r="183" s="79" customFormat="1" x14ac:dyDescent="0.3"/>
    <row r="184" s="79" customFormat="1" x14ac:dyDescent="0.3"/>
    <row r="185" s="79" customFormat="1" x14ac:dyDescent="0.3"/>
    <row r="186" s="79" customFormat="1" x14ac:dyDescent="0.3"/>
    <row r="187" s="79" customFormat="1" x14ac:dyDescent="0.3"/>
    <row r="188" s="79" customFormat="1" x14ac:dyDescent="0.3"/>
    <row r="189" s="79" customFormat="1" x14ac:dyDescent="0.3"/>
    <row r="190" s="79" customFormat="1" x14ac:dyDescent="0.3"/>
    <row r="191" s="79" customFormat="1" x14ac:dyDescent="0.3"/>
    <row r="192" s="79" customFormat="1" x14ac:dyDescent="0.3"/>
    <row r="193" s="79" customFormat="1" x14ac:dyDescent="0.3"/>
    <row r="194" s="79" customFormat="1" x14ac:dyDescent="0.3"/>
    <row r="195" s="79" customFormat="1" x14ac:dyDescent="0.3"/>
    <row r="196" s="79" customFormat="1" x14ac:dyDescent="0.3"/>
    <row r="197" s="79" customFormat="1" x14ac:dyDescent="0.3"/>
    <row r="198" s="79" customFormat="1" x14ac:dyDescent="0.3"/>
    <row r="199" s="79" customFormat="1" x14ac:dyDescent="0.3"/>
    <row r="200" s="79" customFormat="1" x14ac:dyDescent="0.3"/>
    <row r="201" s="79" customFormat="1" x14ac:dyDescent="0.3"/>
    <row r="202" s="79" customFormat="1" x14ac:dyDescent="0.3"/>
    <row r="203" s="79" customFormat="1" x14ac:dyDescent="0.3"/>
    <row r="204" s="79" customFormat="1" x14ac:dyDescent="0.3"/>
    <row r="205" s="79" customFormat="1" x14ac:dyDescent="0.3"/>
    <row r="206" s="79" customFormat="1" x14ac:dyDescent="0.3"/>
    <row r="207" s="79" customFormat="1" x14ac:dyDescent="0.3"/>
    <row r="208" s="79" customFormat="1" x14ac:dyDescent="0.3"/>
    <row r="209" s="79" customFormat="1" x14ac:dyDescent="0.3"/>
    <row r="210" s="79" customFormat="1" x14ac:dyDescent="0.3"/>
    <row r="211" s="79" customFormat="1" x14ac:dyDescent="0.3"/>
    <row r="212" s="79" customFormat="1" x14ac:dyDescent="0.3"/>
    <row r="213" s="79" customFormat="1" x14ac:dyDescent="0.3"/>
    <row r="214" s="79" customFormat="1" x14ac:dyDescent="0.3"/>
    <row r="215" s="79" customFormat="1" x14ac:dyDescent="0.3"/>
    <row r="216" s="79" customFormat="1" x14ac:dyDescent="0.3"/>
    <row r="217" s="79" customFormat="1" x14ac:dyDescent="0.3"/>
    <row r="218" s="79" customFormat="1" x14ac:dyDescent="0.3"/>
    <row r="219" s="79" customFormat="1" x14ac:dyDescent="0.3"/>
    <row r="220" s="79" customFormat="1" x14ac:dyDescent="0.3"/>
    <row r="221" s="79" customFormat="1" x14ac:dyDescent="0.3"/>
    <row r="222" s="79" customFormat="1" x14ac:dyDescent="0.3"/>
    <row r="223" s="79" customFormat="1" x14ac:dyDescent="0.3"/>
    <row r="224" s="79" customFormat="1" x14ac:dyDescent="0.3"/>
    <row r="225" s="79" customFormat="1" x14ac:dyDescent="0.3"/>
    <row r="226" s="79" customFormat="1" x14ac:dyDescent="0.3"/>
    <row r="227" s="79" customFormat="1" x14ac:dyDescent="0.3"/>
    <row r="228" s="79" customFormat="1" x14ac:dyDescent="0.3"/>
    <row r="229" s="79" customFormat="1" x14ac:dyDescent="0.3"/>
    <row r="230" s="79" customFormat="1" x14ac:dyDescent="0.3"/>
    <row r="231" s="79" customFormat="1" x14ac:dyDescent="0.3"/>
    <row r="232" s="79" customFormat="1" x14ac:dyDescent="0.3"/>
    <row r="233" s="79" customFormat="1" x14ac:dyDescent="0.3"/>
    <row r="234" s="79" customFormat="1" x14ac:dyDescent="0.3"/>
    <row r="235" s="79" customFormat="1" x14ac:dyDescent="0.3"/>
    <row r="236" s="79" customFormat="1" x14ac:dyDescent="0.3"/>
    <row r="237" s="79" customFormat="1" x14ac:dyDescent="0.3"/>
    <row r="238" s="79" customFormat="1" x14ac:dyDescent="0.3"/>
    <row r="239" s="79" customFormat="1" x14ac:dyDescent="0.3"/>
    <row r="240" s="79" customFormat="1" x14ac:dyDescent="0.3"/>
    <row r="241" s="79" customFormat="1" x14ac:dyDescent="0.3"/>
    <row r="242" s="79" customFormat="1" x14ac:dyDescent="0.3"/>
    <row r="243" s="79" customFormat="1" x14ac:dyDescent="0.3"/>
    <row r="244" s="79" customFormat="1" x14ac:dyDescent="0.3"/>
    <row r="245" s="79" customFormat="1" x14ac:dyDescent="0.3"/>
    <row r="246" s="79" customFormat="1" x14ac:dyDescent="0.3"/>
    <row r="247" s="79" customFormat="1" x14ac:dyDescent="0.3"/>
    <row r="248" s="79" customFormat="1" x14ac:dyDescent="0.3"/>
    <row r="249" s="79" customFormat="1" x14ac:dyDescent="0.3"/>
    <row r="250" s="79" customFormat="1" x14ac:dyDescent="0.3"/>
    <row r="251" s="79" customFormat="1" x14ac:dyDescent="0.3"/>
    <row r="252" s="79" customFormat="1" x14ac:dyDescent="0.3"/>
    <row r="253" s="79" customFormat="1" x14ac:dyDescent="0.3"/>
    <row r="254" s="79" customFormat="1" x14ac:dyDescent="0.3"/>
    <row r="255" s="79" customFormat="1" x14ac:dyDescent="0.3"/>
    <row r="256" s="79" customFormat="1" x14ac:dyDescent="0.3"/>
    <row r="257" s="79" customFormat="1" x14ac:dyDescent="0.3"/>
    <row r="258" s="79" customFormat="1" x14ac:dyDescent="0.3"/>
    <row r="259" s="79" customFormat="1" x14ac:dyDescent="0.3"/>
    <row r="260" s="79" customFormat="1" x14ac:dyDescent="0.3"/>
    <row r="261" s="79" customFormat="1" x14ac:dyDescent="0.3"/>
    <row r="262" s="79" customFormat="1" x14ac:dyDescent="0.3"/>
    <row r="263" s="79" customFormat="1" x14ac:dyDescent="0.3"/>
    <row r="264" s="79" customFormat="1" x14ac:dyDescent="0.3"/>
    <row r="265" s="79" customFormat="1" x14ac:dyDescent="0.3"/>
    <row r="266" s="79" customFormat="1" x14ac:dyDescent="0.3"/>
    <row r="267" s="79" customFormat="1" x14ac:dyDescent="0.3"/>
    <row r="268" s="79" customFormat="1" x14ac:dyDescent="0.3"/>
    <row r="269" s="79" customFormat="1" x14ac:dyDescent="0.3"/>
    <row r="270" s="79" customFormat="1" x14ac:dyDescent="0.3"/>
    <row r="271" s="79" customFormat="1" x14ac:dyDescent="0.3"/>
    <row r="272" s="79" customFormat="1" x14ac:dyDescent="0.3"/>
    <row r="273" s="79" customFormat="1" x14ac:dyDescent="0.3"/>
    <row r="274" s="79" customFormat="1" x14ac:dyDescent="0.3"/>
    <row r="275" s="79" customFormat="1" x14ac:dyDescent="0.3"/>
    <row r="276" s="79" customFormat="1" x14ac:dyDescent="0.3"/>
    <row r="277" s="79" customFormat="1" x14ac:dyDescent="0.3"/>
    <row r="278" s="79" customFormat="1" x14ac:dyDescent="0.3"/>
    <row r="279" s="79" customFormat="1" x14ac:dyDescent="0.3"/>
    <row r="280" s="79" customFormat="1" x14ac:dyDescent="0.3"/>
    <row r="281" s="79" customFormat="1" x14ac:dyDescent="0.3"/>
    <row r="282" s="79" customFormat="1" x14ac:dyDescent="0.3"/>
    <row r="283" s="79" customFormat="1" x14ac:dyDescent="0.3"/>
    <row r="284" s="79" customFormat="1" x14ac:dyDescent="0.3"/>
    <row r="285" s="79" customFormat="1" x14ac:dyDescent="0.3"/>
    <row r="286" s="79" customFormat="1" x14ac:dyDescent="0.3"/>
    <row r="287" s="79" customFormat="1" x14ac:dyDescent="0.3"/>
    <row r="288" s="79" customFormat="1" x14ac:dyDescent="0.3"/>
    <row r="289" s="79" customFormat="1" x14ac:dyDescent="0.3"/>
    <row r="290" s="79" customFormat="1" x14ac:dyDescent="0.3"/>
    <row r="291" s="79" customFormat="1" x14ac:dyDescent="0.3"/>
    <row r="292" s="79" customFormat="1" x14ac:dyDescent="0.3"/>
    <row r="293" s="79" customFormat="1" x14ac:dyDescent="0.3"/>
    <row r="294" s="79" customFormat="1" x14ac:dyDescent="0.3"/>
    <row r="295" s="79" customFormat="1" x14ac:dyDescent="0.3"/>
    <row r="296" s="79" customFormat="1" x14ac:dyDescent="0.3"/>
    <row r="297" s="79" customFormat="1" x14ac:dyDescent="0.3"/>
    <row r="298" s="79" customFormat="1" x14ac:dyDescent="0.3"/>
    <row r="299" s="79" customFormat="1" x14ac:dyDescent="0.3"/>
    <row r="300" s="79" customFormat="1" x14ac:dyDescent="0.3"/>
    <row r="301" s="79" customFormat="1" x14ac:dyDescent="0.3"/>
    <row r="302" s="79" customFormat="1" x14ac:dyDescent="0.3"/>
    <row r="303" s="79" customFormat="1" x14ac:dyDescent="0.3"/>
    <row r="304" s="79" customFormat="1" x14ac:dyDescent="0.3"/>
    <row r="305" s="79" customFormat="1" x14ac:dyDescent="0.3"/>
    <row r="306" s="79" customFormat="1" x14ac:dyDescent="0.3"/>
    <row r="307" s="79" customFormat="1" x14ac:dyDescent="0.3"/>
    <row r="308" s="79" customFormat="1" x14ac:dyDescent="0.3"/>
    <row r="309" s="79" customFormat="1" x14ac:dyDescent="0.3"/>
    <row r="310" s="79" customFormat="1" x14ac:dyDescent="0.3"/>
    <row r="311" s="79" customFormat="1" x14ac:dyDescent="0.3"/>
    <row r="312" s="79" customFormat="1" x14ac:dyDescent="0.3"/>
    <row r="313" s="79" customFormat="1" x14ac:dyDescent="0.3"/>
    <row r="314" s="79" customFormat="1" x14ac:dyDescent="0.3"/>
    <row r="315" s="79" customFormat="1" x14ac:dyDescent="0.3"/>
    <row r="316" s="79" customFormat="1" x14ac:dyDescent="0.3"/>
    <row r="317" s="79" customFormat="1" x14ac:dyDescent="0.3"/>
    <row r="318" s="79" customFormat="1" x14ac:dyDescent="0.3"/>
    <row r="319" s="79" customFormat="1" x14ac:dyDescent="0.3"/>
    <row r="320" s="79" customFormat="1" x14ac:dyDescent="0.3"/>
    <row r="321" s="79" customFormat="1" x14ac:dyDescent="0.3"/>
    <row r="322" s="79" customFormat="1" x14ac:dyDescent="0.3"/>
    <row r="323" s="79" customFormat="1" x14ac:dyDescent="0.3"/>
    <row r="324" s="79" customFormat="1" x14ac:dyDescent="0.3"/>
    <row r="325" s="79" customFormat="1" x14ac:dyDescent="0.3"/>
    <row r="326" s="79" customFormat="1" x14ac:dyDescent="0.3"/>
    <row r="327" s="79" customFormat="1" x14ac:dyDescent="0.3"/>
    <row r="328" s="79" customFormat="1" x14ac:dyDescent="0.3"/>
    <row r="329" s="79" customFormat="1" x14ac:dyDescent="0.3"/>
    <row r="330" s="79" customFormat="1" x14ac:dyDescent="0.3"/>
    <row r="331" s="79" customFormat="1" x14ac:dyDescent="0.3"/>
    <row r="332" s="79" customFormat="1" x14ac:dyDescent="0.3"/>
    <row r="333" s="79" customFormat="1" x14ac:dyDescent="0.3"/>
    <row r="334" s="79" customFormat="1" x14ac:dyDescent="0.3"/>
    <row r="335" s="79" customFormat="1" x14ac:dyDescent="0.3"/>
    <row r="336" s="79" customFormat="1" x14ac:dyDescent="0.3"/>
    <row r="337" s="79" customFormat="1" x14ac:dyDescent="0.3"/>
    <row r="338" s="79" customFormat="1" x14ac:dyDescent="0.3"/>
    <row r="339" s="79" customFormat="1" x14ac:dyDescent="0.3"/>
    <row r="340" s="79" customFormat="1" x14ac:dyDescent="0.3"/>
    <row r="341" s="79" customFormat="1" x14ac:dyDescent="0.3"/>
    <row r="342" s="79" customFormat="1" x14ac:dyDescent="0.3"/>
    <row r="343" s="79" customFormat="1" x14ac:dyDescent="0.3"/>
    <row r="344" s="79" customFormat="1" x14ac:dyDescent="0.3"/>
    <row r="345" s="79" customFormat="1" x14ac:dyDescent="0.3"/>
    <row r="346" s="79" customFormat="1" x14ac:dyDescent="0.3"/>
    <row r="347" s="79" customFormat="1" x14ac:dyDescent="0.3"/>
    <row r="348" s="79" customFormat="1" x14ac:dyDescent="0.3"/>
    <row r="349" s="79" customFormat="1" x14ac:dyDescent="0.3"/>
    <row r="350" s="79" customFormat="1" x14ac:dyDescent="0.3"/>
    <row r="351" s="79" customFormat="1" x14ac:dyDescent="0.3"/>
    <row r="352" s="79" customFormat="1" x14ac:dyDescent="0.3"/>
    <row r="353" s="79" customFormat="1" x14ac:dyDescent="0.3"/>
    <row r="354" s="79" customFormat="1" x14ac:dyDescent="0.3"/>
    <row r="355" s="79" customFormat="1" x14ac:dyDescent="0.3"/>
    <row r="356" s="79" customFormat="1" x14ac:dyDescent="0.3"/>
    <row r="357" s="79" customFormat="1" x14ac:dyDescent="0.3"/>
    <row r="358" s="79" customFormat="1" x14ac:dyDescent="0.3"/>
    <row r="359" s="79" customFormat="1" x14ac:dyDescent="0.3"/>
    <row r="360" s="79" customFormat="1" x14ac:dyDescent="0.3"/>
    <row r="361" s="79" customFormat="1" x14ac:dyDescent="0.3"/>
    <row r="362" s="79" customFormat="1" x14ac:dyDescent="0.3"/>
    <row r="363" s="79" customFormat="1" x14ac:dyDescent="0.3"/>
    <row r="364" s="79" customFormat="1" x14ac:dyDescent="0.3"/>
    <row r="365" s="79" customFormat="1" x14ac:dyDescent="0.3"/>
    <row r="366" s="79" customFormat="1" x14ac:dyDescent="0.3"/>
    <row r="367" s="79" customFormat="1" x14ac:dyDescent="0.3"/>
    <row r="368" s="79" customFormat="1" x14ac:dyDescent="0.3"/>
    <row r="369" s="79" customFormat="1" x14ac:dyDescent="0.3"/>
    <row r="370" s="79" customFormat="1" x14ac:dyDescent="0.3"/>
    <row r="371" s="79" customFormat="1" x14ac:dyDescent="0.3"/>
    <row r="372" s="79" customFormat="1" x14ac:dyDescent="0.3"/>
    <row r="373" s="79" customFormat="1" x14ac:dyDescent="0.3"/>
    <row r="374" s="79" customFormat="1" x14ac:dyDescent="0.3"/>
    <row r="375" s="79" customFormat="1" x14ac:dyDescent="0.3"/>
    <row r="376" s="79" customFormat="1" x14ac:dyDescent="0.3"/>
    <row r="377" s="79" customFormat="1" x14ac:dyDescent="0.3"/>
    <row r="378" s="79" customFormat="1" x14ac:dyDescent="0.3"/>
    <row r="379" s="79" customFormat="1" x14ac:dyDescent="0.3"/>
    <row r="380" s="79" customFormat="1" x14ac:dyDescent="0.3"/>
    <row r="381" s="79" customFormat="1" x14ac:dyDescent="0.3"/>
    <row r="382" s="79" customFormat="1" x14ac:dyDescent="0.3"/>
    <row r="383" s="79" customFormat="1" x14ac:dyDescent="0.3"/>
    <row r="384" s="79" customFormat="1" x14ac:dyDescent="0.3"/>
    <row r="385" s="79" customFormat="1" x14ac:dyDescent="0.3"/>
    <row r="386" s="79" customFormat="1" x14ac:dyDescent="0.3"/>
    <row r="387" s="79" customFormat="1" x14ac:dyDescent="0.3"/>
    <row r="388" s="79" customFormat="1" x14ac:dyDescent="0.3"/>
    <row r="389" s="79" customFormat="1" x14ac:dyDescent="0.3"/>
    <row r="390" s="79" customFormat="1" x14ac:dyDescent="0.3"/>
    <row r="391" s="79" customFormat="1" x14ac:dyDescent="0.3"/>
    <row r="392" s="79" customFormat="1" x14ac:dyDescent="0.3"/>
    <row r="393" s="79" customFormat="1" x14ac:dyDescent="0.3"/>
    <row r="394" s="79" customFormat="1" x14ac:dyDescent="0.3"/>
    <row r="395" s="79" customFormat="1" x14ac:dyDescent="0.3"/>
    <row r="396" s="79" customFormat="1" x14ac:dyDescent="0.3"/>
    <row r="397" s="79" customFormat="1" x14ac:dyDescent="0.3"/>
    <row r="398" s="79" customFormat="1" x14ac:dyDescent="0.3"/>
    <row r="399" s="79" customFormat="1" x14ac:dyDescent="0.3"/>
    <row r="400" s="79" customFormat="1" x14ac:dyDescent="0.3"/>
    <row r="401" s="79" customFormat="1" x14ac:dyDescent="0.3"/>
    <row r="402" s="79" customFormat="1" x14ac:dyDescent="0.3"/>
    <row r="403" s="79" customFormat="1" x14ac:dyDescent="0.3"/>
    <row r="404" s="79" customFormat="1" x14ac:dyDescent="0.3"/>
    <row r="405" s="79" customFormat="1" x14ac:dyDescent="0.3"/>
    <row r="406" s="79" customFormat="1" x14ac:dyDescent="0.3"/>
    <row r="407" s="79" customFormat="1" x14ac:dyDescent="0.3"/>
    <row r="408" s="79" customFormat="1" x14ac:dyDescent="0.3"/>
    <row r="409" s="79" customFormat="1" x14ac:dyDescent="0.3"/>
    <row r="410" s="79" customFormat="1" x14ac:dyDescent="0.3"/>
    <row r="411" s="79" customFormat="1" x14ac:dyDescent="0.3"/>
    <row r="412" s="79" customFormat="1" x14ac:dyDescent="0.3"/>
    <row r="413" s="79" customFormat="1" x14ac:dyDescent="0.3"/>
    <row r="414" s="79" customFormat="1" x14ac:dyDescent="0.3"/>
    <row r="415" s="79" customFormat="1" x14ac:dyDescent="0.3"/>
    <row r="416" s="79" customFormat="1" x14ac:dyDescent="0.3"/>
    <row r="417" s="79" customFormat="1" x14ac:dyDescent="0.3"/>
    <row r="418" s="79" customFormat="1" x14ac:dyDescent="0.3"/>
    <row r="419" s="79" customFormat="1" x14ac:dyDescent="0.3"/>
    <row r="420" s="79" customFormat="1" x14ac:dyDescent="0.3"/>
    <row r="421" s="79" customFormat="1" x14ac:dyDescent="0.3"/>
    <row r="422" s="79" customFormat="1" x14ac:dyDescent="0.3"/>
    <row r="423" s="79" customFormat="1" x14ac:dyDescent="0.3"/>
    <row r="424" s="79" customFormat="1" x14ac:dyDescent="0.3"/>
    <row r="425" s="79" customFormat="1" x14ac:dyDescent="0.3"/>
    <row r="426" s="79" customFormat="1" x14ac:dyDescent="0.3"/>
    <row r="427" s="79" customFormat="1" x14ac:dyDescent="0.3"/>
    <row r="428" s="79" customFormat="1" x14ac:dyDescent="0.3"/>
    <row r="429" s="79" customFormat="1" x14ac:dyDescent="0.3"/>
    <row r="430" s="79" customFormat="1" x14ac:dyDescent="0.3"/>
    <row r="431" s="79" customFormat="1" x14ac:dyDescent="0.3"/>
    <row r="432" s="79" customFormat="1" x14ac:dyDescent="0.3"/>
    <row r="433" s="79" customFormat="1" x14ac:dyDescent="0.3"/>
    <row r="434" s="79" customFormat="1" x14ac:dyDescent="0.3"/>
    <row r="435" s="79" customFormat="1" x14ac:dyDescent="0.3"/>
    <row r="436" s="79" customFormat="1" x14ac:dyDescent="0.3"/>
    <row r="437" s="79" customFormat="1" x14ac:dyDescent="0.3"/>
    <row r="438" s="79" customFormat="1" x14ac:dyDescent="0.3"/>
    <row r="439" s="79" customFormat="1" x14ac:dyDescent="0.3"/>
    <row r="440" s="79" customFormat="1" x14ac:dyDescent="0.3"/>
    <row r="441" s="79" customFormat="1" x14ac:dyDescent="0.3"/>
    <row r="442" s="79" customFormat="1" x14ac:dyDescent="0.3"/>
    <row r="443" s="79" customFormat="1" x14ac:dyDescent="0.3"/>
    <row r="444" s="79" customFormat="1" x14ac:dyDescent="0.3"/>
    <row r="445" s="79" customFormat="1" x14ac:dyDescent="0.3"/>
    <row r="446" s="79" customFormat="1" x14ac:dyDescent="0.3"/>
    <row r="447" s="79" customFormat="1" x14ac:dyDescent="0.3"/>
    <row r="448" s="79" customFormat="1" x14ac:dyDescent="0.3"/>
    <row r="449" s="79" customFormat="1" x14ac:dyDescent="0.3"/>
    <row r="450" s="79" customFormat="1" x14ac:dyDescent="0.3"/>
    <row r="451" s="79" customFormat="1" x14ac:dyDescent="0.3"/>
    <row r="452" s="79" customFormat="1" x14ac:dyDescent="0.3"/>
    <row r="453" s="79" customFormat="1" x14ac:dyDescent="0.3"/>
    <row r="454" s="79" customFormat="1" x14ac:dyDescent="0.3"/>
    <row r="455" s="79" customFormat="1" x14ac:dyDescent="0.3"/>
    <row r="456" s="79" customFormat="1" x14ac:dyDescent="0.3"/>
    <row r="457" s="79" customFormat="1" x14ac:dyDescent="0.3"/>
    <row r="458" s="79" customFormat="1" x14ac:dyDescent="0.3"/>
    <row r="459" s="79" customFormat="1" x14ac:dyDescent="0.3"/>
    <row r="460" s="79" customFormat="1" x14ac:dyDescent="0.3"/>
    <row r="461" s="79" customFormat="1" x14ac:dyDescent="0.3"/>
    <row r="462" s="79" customFormat="1" x14ac:dyDescent="0.3"/>
    <row r="463" s="79" customFormat="1" x14ac:dyDescent="0.3"/>
    <row r="464" s="79" customFormat="1" x14ac:dyDescent="0.3"/>
    <row r="465" s="79" customFormat="1" x14ac:dyDescent="0.3"/>
    <row r="466" s="79" customFormat="1" x14ac:dyDescent="0.3"/>
    <row r="467" s="79" customFormat="1" x14ac:dyDescent="0.3"/>
    <row r="468" s="79" customFormat="1" x14ac:dyDescent="0.3"/>
    <row r="469" s="79" customFormat="1" x14ac:dyDescent="0.3"/>
    <row r="470" s="79" customFormat="1" x14ac:dyDescent="0.3"/>
    <row r="471" s="79" customFormat="1" x14ac:dyDescent="0.3"/>
    <row r="472" s="79" customFormat="1" x14ac:dyDescent="0.3"/>
    <row r="473" s="79" customFormat="1" x14ac:dyDescent="0.3"/>
    <row r="474" s="79" customFormat="1" x14ac:dyDescent="0.3"/>
    <row r="475" s="79" customFormat="1" x14ac:dyDescent="0.3"/>
    <row r="476" s="79" customFormat="1" x14ac:dyDescent="0.3"/>
    <row r="477" s="79" customFormat="1" x14ac:dyDescent="0.3"/>
    <row r="478" s="79" customFormat="1" x14ac:dyDescent="0.3"/>
    <row r="479" s="79" customFormat="1" x14ac:dyDescent="0.3"/>
    <row r="480" s="79" customFormat="1" x14ac:dyDescent="0.3"/>
    <row r="481" s="79" customFormat="1" x14ac:dyDescent="0.3"/>
    <row r="482" s="79" customFormat="1" x14ac:dyDescent="0.3"/>
    <row r="483" s="79" customFormat="1" x14ac:dyDescent="0.3"/>
    <row r="484" s="79" customFormat="1" x14ac:dyDescent="0.3"/>
    <row r="485" s="79" customFormat="1" x14ac:dyDescent="0.3"/>
    <row r="486" s="79" customFormat="1" x14ac:dyDescent="0.3"/>
    <row r="487" s="79" customFormat="1" x14ac:dyDescent="0.3"/>
    <row r="488" s="79" customFormat="1" x14ac:dyDescent="0.3"/>
    <row r="489" s="79" customFormat="1" x14ac:dyDescent="0.3"/>
    <row r="490" s="79" customFormat="1" x14ac:dyDescent="0.3"/>
    <row r="491" s="79" customFormat="1" x14ac:dyDescent="0.3"/>
    <row r="492" s="79" customFormat="1" x14ac:dyDescent="0.3"/>
    <row r="493" s="79" customFormat="1" x14ac:dyDescent="0.3"/>
    <row r="494" s="79" customFormat="1" x14ac:dyDescent="0.3"/>
    <row r="495" s="79" customFormat="1" x14ac:dyDescent="0.3"/>
    <row r="496" s="79" customFormat="1" x14ac:dyDescent="0.3"/>
    <row r="497" s="79" customFormat="1" x14ac:dyDescent="0.3"/>
    <row r="498" s="79" customFormat="1" x14ac:dyDescent="0.3"/>
    <row r="499" s="79" customFormat="1" x14ac:dyDescent="0.3"/>
    <row r="500" s="79" customFormat="1" x14ac:dyDescent="0.3"/>
    <row r="501" s="79" customFormat="1" x14ac:dyDescent="0.3"/>
    <row r="502" s="79" customFormat="1" x14ac:dyDescent="0.3"/>
    <row r="503" s="79" customFormat="1" x14ac:dyDescent="0.3"/>
    <row r="504" s="79" customFormat="1" x14ac:dyDescent="0.3"/>
    <row r="505" s="79" customFormat="1" x14ac:dyDescent="0.3"/>
    <row r="506" s="79" customFormat="1" x14ac:dyDescent="0.3"/>
    <row r="507" s="79" customFormat="1" x14ac:dyDescent="0.3"/>
    <row r="508" s="79" customFormat="1" x14ac:dyDescent="0.3"/>
    <row r="509" s="79" customFormat="1" x14ac:dyDescent="0.3"/>
    <row r="510" s="79" customFormat="1" x14ac:dyDescent="0.3"/>
    <row r="511" s="79" customFormat="1" x14ac:dyDescent="0.3"/>
    <row r="512" s="79" customFormat="1" x14ac:dyDescent="0.3"/>
    <row r="513" s="79" customFormat="1" x14ac:dyDescent="0.3"/>
    <row r="514" s="79" customFormat="1" x14ac:dyDescent="0.3"/>
    <row r="515" s="79" customFormat="1" x14ac:dyDescent="0.3"/>
    <row r="516" s="79" customFormat="1" x14ac:dyDescent="0.3"/>
    <row r="517" s="79" customFormat="1" x14ac:dyDescent="0.3"/>
    <row r="518" s="79" customFormat="1" x14ac:dyDescent="0.3"/>
    <row r="519" s="79" customFormat="1" x14ac:dyDescent="0.3"/>
    <row r="520" s="79" customFormat="1" x14ac:dyDescent="0.3"/>
    <row r="521" s="79" customFormat="1" x14ac:dyDescent="0.3"/>
    <row r="522" s="79" customFormat="1" x14ac:dyDescent="0.3"/>
    <row r="523" s="79" customFormat="1" x14ac:dyDescent="0.3"/>
    <row r="524" s="79" customFormat="1" x14ac:dyDescent="0.3"/>
    <row r="525" s="79" customFormat="1" x14ac:dyDescent="0.3"/>
    <row r="526" s="79" customFormat="1" x14ac:dyDescent="0.3"/>
    <row r="527" s="79" customFormat="1" x14ac:dyDescent="0.3"/>
    <row r="528" s="79" customFormat="1" x14ac:dyDescent="0.3"/>
    <row r="529" s="79" customFormat="1" x14ac:dyDescent="0.3"/>
    <row r="530" s="79" customFormat="1" x14ac:dyDescent="0.3"/>
    <row r="531" s="79" customFormat="1" x14ac:dyDescent="0.3"/>
    <row r="532" s="79" customFormat="1" x14ac:dyDescent="0.3"/>
    <row r="533" s="79" customFormat="1" x14ac:dyDescent="0.3"/>
    <row r="534" s="79" customFormat="1" x14ac:dyDescent="0.3"/>
    <row r="535" s="79" customFormat="1" x14ac:dyDescent="0.3"/>
    <row r="536" s="79" customFormat="1" x14ac:dyDescent="0.3"/>
    <row r="537" s="79" customFormat="1" x14ac:dyDescent="0.3"/>
    <row r="538" s="79" customFormat="1" x14ac:dyDescent="0.3"/>
    <row r="539" s="79" customFormat="1" x14ac:dyDescent="0.3"/>
    <row r="540" s="79" customFormat="1" x14ac:dyDescent="0.3"/>
    <row r="541" s="79" customFormat="1" x14ac:dyDescent="0.3"/>
    <row r="542" s="79" customFormat="1" x14ac:dyDescent="0.3"/>
    <row r="543" s="79" customFormat="1" x14ac:dyDescent="0.3"/>
    <row r="544" s="79" customFormat="1" x14ac:dyDescent="0.3"/>
    <row r="545" s="79" customFormat="1" x14ac:dyDescent="0.3"/>
    <row r="546" s="79" customFormat="1" x14ac:dyDescent="0.3"/>
    <row r="547" s="79" customFormat="1" x14ac:dyDescent="0.3"/>
    <row r="548" s="79" customFormat="1" x14ac:dyDescent="0.3"/>
    <row r="549" s="79" customFormat="1" x14ac:dyDescent="0.3"/>
    <row r="550" s="79" customFormat="1" x14ac:dyDescent="0.3"/>
    <row r="551" s="79" customFormat="1" x14ac:dyDescent="0.3"/>
    <row r="552" s="79" customFormat="1" x14ac:dyDescent="0.3"/>
    <row r="553" s="79" customFormat="1" x14ac:dyDescent="0.3"/>
    <row r="554" s="79" customFormat="1" x14ac:dyDescent="0.3"/>
    <row r="555" s="79" customFormat="1" x14ac:dyDescent="0.3"/>
    <row r="556" s="79" customFormat="1" x14ac:dyDescent="0.3"/>
    <row r="557" s="79" customFormat="1" x14ac:dyDescent="0.3"/>
    <row r="558" s="79" customFormat="1" x14ac:dyDescent="0.3"/>
    <row r="559" s="79" customFormat="1" x14ac:dyDescent="0.3"/>
    <row r="560" s="79" customFormat="1" x14ac:dyDescent="0.3"/>
    <row r="561" s="79" customFormat="1" x14ac:dyDescent="0.3"/>
    <row r="562" s="79" customFormat="1" x14ac:dyDescent="0.3"/>
    <row r="563" s="79" customFormat="1" x14ac:dyDescent="0.3"/>
    <row r="564" s="79" customFormat="1" x14ac:dyDescent="0.3"/>
    <row r="565" s="79" customFormat="1" x14ac:dyDescent="0.3"/>
    <row r="566" s="79" customFormat="1" x14ac:dyDescent="0.3"/>
    <row r="567" s="79" customFormat="1" x14ac:dyDescent="0.3"/>
    <row r="568" s="79" customFormat="1" x14ac:dyDescent="0.3"/>
    <row r="569" s="79" customFormat="1" x14ac:dyDescent="0.3"/>
    <row r="570" s="79" customFormat="1" x14ac:dyDescent="0.3"/>
    <row r="571" s="79" customFormat="1" x14ac:dyDescent="0.3"/>
    <row r="572" s="79" customFormat="1" x14ac:dyDescent="0.3"/>
    <row r="573" s="79" customFormat="1" x14ac:dyDescent="0.3"/>
    <row r="574" s="79" customFormat="1" x14ac:dyDescent="0.3"/>
    <row r="575" s="79" customFormat="1" x14ac:dyDescent="0.3"/>
    <row r="576" s="79" customFormat="1" x14ac:dyDescent="0.3"/>
    <row r="577" s="79" customFormat="1" x14ac:dyDescent="0.3"/>
    <row r="578" s="79" customFormat="1" x14ac:dyDescent="0.3"/>
    <row r="579" s="79" customFormat="1" x14ac:dyDescent="0.3"/>
    <row r="580" s="79" customFormat="1" x14ac:dyDescent="0.3"/>
    <row r="581" s="79" customFormat="1" x14ac:dyDescent="0.3"/>
    <row r="582" s="79" customFormat="1" x14ac:dyDescent="0.3"/>
    <row r="583" s="79" customFormat="1" x14ac:dyDescent="0.3"/>
    <row r="584" s="79" customFormat="1" x14ac:dyDescent="0.3"/>
    <row r="585" s="79" customFormat="1" x14ac:dyDescent="0.3"/>
    <row r="586" s="79" customFormat="1" x14ac:dyDescent="0.3"/>
    <row r="587" s="79" customFormat="1" x14ac:dyDescent="0.3"/>
    <row r="588" s="79" customFormat="1" x14ac:dyDescent="0.3"/>
    <row r="589" s="79" customFormat="1" x14ac:dyDescent="0.3"/>
    <row r="590" s="79" customFormat="1" x14ac:dyDescent="0.3"/>
    <row r="591" s="79" customFormat="1" x14ac:dyDescent="0.3"/>
    <row r="592" s="79" customFormat="1" x14ac:dyDescent="0.3"/>
    <row r="593" s="79" customFormat="1" x14ac:dyDescent="0.3"/>
    <row r="594" s="79" customFormat="1" x14ac:dyDescent="0.3"/>
    <row r="595" s="79" customFormat="1" x14ac:dyDescent="0.3"/>
    <row r="596" s="79" customFormat="1" x14ac:dyDescent="0.3"/>
    <row r="597" s="79" customFormat="1" x14ac:dyDescent="0.3"/>
    <row r="598" s="79" customFormat="1" x14ac:dyDescent="0.3"/>
    <row r="599" s="79" customFormat="1" x14ac:dyDescent="0.3"/>
    <row r="600" s="79" customFormat="1" x14ac:dyDescent="0.3"/>
    <row r="601" s="79" customFormat="1" x14ac:dyDescent="0.3"/>
    <row r="602" s="79" customFormat="1" x14ac:dyDescent="0.3"/>
    <row r="603" s="79" customFormat="1" x14ac:dyDescent="0.3"/>
    <row r="604" s="79" customFormat="1" x14ac:dyDescent="0.3"/>
    <row r="605" s="79" customFormat="1" x14ac:dyDescent="0.3"/>
    <row r="606" s="79" customFormat="1" x14ac:dyDescent="0.3"/>
    <row r="607" s="79" customFormat="1" x14ac:dyDescent="0.3"/>
    <row r="608" s="79" customFormat="1" x14ac:dyDescent="0.3"/>
    <row r="609" s="79" customFormat="1" x14ac:dyDescent="0.3"/>
    <row r="610" s="79" customFormat="1" x14ac:dyDescent="0.3"/>
    <row r="611" s="79" customFormat="1" x14ac:dyDescent="0.3"/>
    <row r="612" s="79" customFormat="1" x14ac:dyDescent="0.3"/>
    <row r="613" s="79" customFormat="1" x14ac:dyDescent="0.3"/>
    <row r="614" s="79" customFormat="1" x14ac:dyDescent="0.3"/>
    <row r="615" s="79" customFormat="1" x14ac:dyDescent="0.3"/>
    <row r="616" s="79" customFormat="1" x14ac:dyDescent="0.3"/>
    <row r="617" s="79" customFormat="1" x14ac:dyDescent="0.3"/>
    <row r="618" s="79" customFormat="1" x14ac:dyDescent="0.3"/>
    <row r="619" s="79" customFormat="1" x14ac:dyDescent="0.3"/>
    <row r="620" s="79" customFormat="1" x14ac:dyDescent="0.3"/>
    <row r="621" s="79" customFormat="1" x14ac:dyDescent="0.3"/>
    <row r="622" s="79" customFormat="1" x14ac:dyDescent="0.3"/>
    <row r="623" s="79" customFormat="1" x14ac:dyDescent="0.3"/>
    <row r="624" s="79" customFormat="1" x14ac:dyDescent="0.3"/>
    <row r="625" s="79" customFormat="1" x14ac:dyDescent="0.3"/>
    <row r="626" s="79" customFormat="1" x14ac:dyDescent="0.3"/>
    <row r="627" s="79" customFormat="1" x14ac:dyDescent="0.3"/>
    <row r="628" s="79" customFormat="1" x14ac:dyDescent="0.3"/>
    <row r="629" s="79" customFormat="1" x14ac:dyDescent="0.3"/>
    <row r="630" s="79" customFormat="1" x14ac:dyDescent="0.3"/>
    <row r="631" s="79" customFormat="1" x14ac:dyDescent="0.3"/>
    <row r="632" s="79" customFormat="1" x14ac:dyDescent="0.3"/>
    <row r="633" s="79" customFormat="1" x14ac:dyDescent="0.3"/>
    <row r="634" s="79" customFormat="1" x14ac:dyDescent="0.3"/>
    <row r="635" s="79" customFormat="1" x14ac:dyDescent="0.3"/>
    <row r="636" s="79" customFormat="1" x14ac:dyDescent="0.3"/>
    <row r="637" s="79" customFormat="1" x14ac:dyDescent="0.3"/>
    <row r="638" s="79" customFormat="1" x14ac:dyDescent="0.3"/>
    <row r="639" s="79" customFormat="1" x14ac:dyDescent="0.3"/>
    <row r="640" s="79" customFormat="1" x14ac:dyDescent="0.3"/>
    <row r="641" s="79" customFormat="1" x14ac:dyDescent="0.3"/>
    <row r="642" s="79" customFormat="1" x14ac:dyDescent="0.3"/>
    <row r="643" s="79" customFormat="1" x14ac:dyDescent="0.3"/>
    <row r="644" s="79" customFormat="1" x14ac:dyDescent="0.3"/>
    <row r="645" s="79" customFormat="1" x14ac:dyDescent="0.3"/>
    <row r="646" s="79" customFormat="1" x14ac:dyDescent="0.3"/>
    <row r="647" s="79" customFormat="1" x14ac:dyDescent="0.3"/>
    <row r="648" s="79" customFormat="1" x14ac:dyDescent="0.3"/>
    <row r="649" s="79" customFormat="1" x14ac:dyDescent="0.3"/>
    <row r="650" s="79" customFormat="1" x14ac:dyDescent="0.3"/>
    <row r="651" s="79" customFormat="1" x14ac:dyDescent="0.3"/>
    <row r="652" s="79" customFormat="1" x14ac:dyDescent="0.3"/>
    <row r="653" s="79" customFormat="1" x14ac:dyDescent="0.3"/>
    <row r="654" s="79" customFormat="1" x14ac:dyDescent="0.3"/>
    <row r="655" s="79" customFormat="1" x14ac:dyDescent="0.3"/>
    <row r="656" s="79" customFormat="1" x14ac:dyDescent="0.3"/>
    <row r="657" s="79" customFormat="1" x14ac:dyDescent="0.3"/>
    <row r="658" s="79" customFormat="1" x14ac:dyDescent="0.3"/>
    <row r="659" s="79" customFormat="1" x14ac:dyDescent="0.3"/>
    <row r="660" s="79" customFormat="1" x14ac:dyDescent="0.3"/>
    <row r="661" s="79" customFormat="1" x14ac:dyDescent="0.3"/>
    <row r="662" s="79" customFormat="1" x14ac:dyDescent="0.3"/>
    <row r="663" s="79" customFormat="1" x14ac:dyDescent="0.3"/>
    <row r="664" s="79" customFormat="1" x14ac:dyDescent="0.3"/>
    <row r="665" s="79" customFormat="1" x14ac:dyDescent="0.3"/>
    <row r="666" s="79" customFormat="1" x14ac:dyDescent="0.3"/>
    <row r="667" s="79" customFormat="1" x14ac:dyDescent="0.3"/>
    <row r="668" s="79" customFormat="1" x14ac:dyDescent="0.3"/>
    <row r="669" s="79" customFormat="1" x14ac:dyDescent="0.3"/>
    <row r="670" s="79" customFormat="1" x14ac:dyDescent="0.3"/>
    <row r="671" s="79" customFormat="1" x14ac:dyDescent="0.3"/>
    <row r="672" s="79" customFormat="1" x14ac:dyDescent="0.3"/>
    <row r="673" s="79" customFormat="1" x14ac:dyDescent="0.3"/>
    <row r="674" s="79" customFormat="1" x14ac:dyDescent="0.3"/>
    <row r="675" s="79" customFormat="1" x14ac:dyDescent="0.3"/>
    <row r="676" s="79" customFormat="1" x14ac:dyDescent="0.3"/>
    <row r="677" s="79" customFormat="1" x14ac:dyDescent="0.3"/>
    <row r="678" s="79" customFormat="1" x14ac:dyDescent="0.3"/>
    <row r="679" s="79" customFormat="1" x14ac:dyDescent="0.3"/>
    <row r="680" s="79" customFormat="1" x14ac:dyDescent="0.3"/>
    <row r="681" s="79" customFormat="1" x14ac:dyDescent="0.3"/>
    <row r="682" s="79" customFormat="1" x14ac:dyDescent="0.3"/>
    <row r="683" s="79" customFormat="1" x14ac:dyDescent="0.3"/>
    <row r="684" s="79" customFormat="1" x14ac:dyDescent="0.3"/>
    <row r="685" s="79" customFormat="1" x14ac:dyDescent="0.3"/>
    <row r="686" s="79" customFormat="1" x14ac:dyDescent="0.3"/>
    <row r="687" s="79" customFormat="1" x14ac:dyDescent="0.3"/>
    <row r="688" s="79" customFormat="1" x14ac:dyDescent="0.3"/>
    <row r="689" s="79" customFormat="1" x14ac:dyDescent="0.3"/>
    <row r="690" s="79" customFormat="1" x14ac:dyDescent="0.3"/>
    <row r="691" s="79" customFormat="1" x14ac:dyDescent="0.3"/>
    <row r="692" s="79" customFormat="1" x14ac:dyDescent="0.3"/>
    <row r="693" s="79" customFormat="1" x14ac:dyDescent="0.3"/>
    <row r="694" s="79" customFormat="1" x14ac:dyDescent="0.3"/>
    <row r="695" s="79" customFormat="1" x14ac:dyDescent="0.3"/>
    <row r="696" s="79" customFormat="1" x14ac:dyDescent="0.3"/>
    <row r="697" s="79" customFormat="1" x14ac:dyDescent="0.3"/>
    <row r="698" s="79" customFormat="1" x14ac:dyDescent="0.3"/>
    <row r="699" s="79" customFormat="1" x14ac:dyDescent="0.3"/>
    <row r="700" s="79" customFormat="1" x14ac:dyDescent="0.3"/>
    <row r="701" s="79" customFormat="1" x14ac:dyDescent="0.3"/>
    <row r="702" s="79" customFormat="1" x14ac:dyDescent="0.3"/>
    <row r="703" s="79" customFormat="1" x14ac:dyDescent="0.3"/>
    <row r="704" s="79" customFormat="1" x14ac:dyDescent="0.3"/>
    <row r="705" s="79" customFormat="1" x14ac:dyDescent="0.3"/>
    <row r="706" s="79" customFormat="1" x14ac:dyDescent="0.3"/>
    <row r="707" s="79" customFormat="1" x14ac:dyDescent="0.3"/>
    <row r="708" s="79" customFormat="1" x14ac:dyDescent="0.3"/>
    <row r="709" s="79" customFormat="1" x14ac:dyDescent="0.3"/>
    <row r="710" s="79" customFormat="1" x14ac:dyDescent="0.3"/>
    <row r="711" s="79" customFormat="1" x14ac:dyDescent="0.3"/>
    <row r="712" s="79" customFormat="1" x14ac:dyDescent="0.3"/>
    <row r="713" s="79" customFormat="1" x14ac:dyDescent="0.3"/>
    <row r="714" s="79" customFormat="1" x14ac:dyDescent="0.3"/>
    <row r="715" s="79" customFormat="1" x14ac:dyDescent="0.3"/>
    <row r="716" s="79" customFormat="1" x14ac:dyDescent="0.3"/>
    <row r="717" s="79" customFormat="1" x14ac:dyDescent="0.3"/>
    <row r="718" s="79" customFormat="1" x14ac:dyDescent="0.3"/>
    <row r="719" s="79" customFormat="1" x14ac:dyDescent="0.3"/>
    <row r="720" s="79" customFormat="1" x14ac:dyDescent="0.3"/>
    <row r="721" s="79" customFormat="1" x14ac:dyDescent="0.3"/>
    <row r="722" s="79" customFormat="1" x14ac:dyDescent="0.3"/>
    <row r="723" s="79" customFormat="1" x14ac:dyDescent="0.3"/>
    <row r="724" s="79" customFormat="1" x14ac:dyDescent="0.3"/>
    <row r="725" s="79" customFormat="1" x14ac:dyDescent="0.3"/>
    <row r="726" s="79" customFormat="1" x14ac:dyDescent="0.3"/>
    <row r="727" s="79" customFormat="1" x14ac:dyDescent="0.3"/>
    <row r="728" s="79" customFormat="1" x14ac:dyDescent="0.3"/>
    <row r="729" s="79" customFormat="1" x14ac:dyDescent="0.3"/>
    <row r="730" s="79" customFormat="1" x14ac:dyDescent="0.3"/>
    <row r="731" s="79" customFormat="1" x14ac:dyDescent="0.3"/>
    <row r="732" s="79" customFormat="1" x14ac:dyDescent="0.3"/>
    <row r="733" s="79" customFormat="1" x14ac:dyDescent="0.3"/>
    <row r="734" s="79" customFormat="1" x14ac:dyDescent="0.3"/>
    <row r="735" s="79" customFormat="1" x14ac:dyDescent="0.3"/>
    <row r="736" s="79" customFormat="1" x14ac:dyDescent="0.3"/>
    <row r="737" s="79" customFormat="1" x14ac:dyDescent="0.3"/>
    <row r="738" s="79" customFormat="1" x14ac:dyDescent="0.3"/>
    <row r="739" s="79" customFormat="1" x14ac:dyDescent="0.3"/>
    <row r="740" s="79" customFormat="1" x14ac:dyDescent="0.3"/>
    <row r="741" s="79" customFormat="1" x14ac:dyDescent="0.3"/>
    <row r="742" s="79" customFormat="1" x14ac:dyDescent="0.3"/>
    <row r="743" s="79" customFormat="1" x14ac:dyDescent="0.3"/>
    <row r="744" s="79" customFormat="1" x14ac:dyDescent="0.3"/>
    <row r="745" s="79" customFormat="1" x14ac:dyDescent="0.3"/>
    <row r="746" s="79" customFormat="1" x14ac:dyDescent="0.3"/>
    <row r="747" s="79" customFormat="1" x14ac:dyDescent="0.3"/>
    <row r="748" s="79" customFormat="1" x14ac:dyDescent="0.3"/>
    <row r="749" s="79" customFormat="1" x14ac:dyDescent="0.3"/>
    <row r="750" s="79" customFormat="1" x14ac:dyDescent="0.3"/>
    <row r="751" s="79" customFormat="1" x14ac:dyDescent="0.3"/>
    <row r="752" s="79" customFormat="1" x14ac:dyDescent="0.3"/>
    <row r="753" s="79" customFormat="1" x14ac:dyDescent="0.3"/>
    <row r="754" s="79" customFormat="1" x14ac:dyDescent="0.3"/>
    <row r="755" s="79" customFormat="1" x14ac:dyDescent="0.3"/>
    <row r="756" s="79" customFormat="1" x14ac:dyDescent="0.3"/>
    <row r="757" s="79" customFormat="1" x14ac:dyDescent="0.3"/>
    <row r="758" s="79" customFormat="1" x14ac:dyDescent="0.3"/>
    <row r="759" s="79" customFormat="1" x14ac:dyDescent="0.3"/>
    <row r="760" s="79" customFormat="1" x14ac:dyDescent="0.3"/>
    <row r="761" s="79" customFormat="1" x14ac:dyDescent="0.3"/>
    <row r="762" s="79" customFormat="1" x14ac:dyDescent="0.3"/>
    <row r="763" s="79" customFormat="1" x14ac:dyDescent="0.3"/>
    <row r="764" s="79" customFormat="1" x14ac:dyDescent="0.3"/>
    <row r="765" s="79" customFormat="1" x14ac:dyDescent="0.3"/>
    <row r="766" s="79" customFormat="1" x14ac:dyDescent="0.3"/>
    <row r="767" s="79" customFormat="1" x14ac:dyDescent="0.3"/>
    <row r="768" s="79" customFormat="1" x14ac:dyDescent="0.3"/>
    <row r="769" s="79" customFormat="1" x14ac:dyDescent="0.3"/>
    <row r="770" s="79" customFormat="1" x14ac:dyDescent="0.3"/>
    <row r="771" s="79" customFormat="1" x14ac:dyDescent="0.3"/>
    <row r="772" s="79" customFormat="1" x14ac:dyDescent="0.3"/>
    <row r="773" s="79" customFormat="1" x14ac:dyDescent="0.3"/>
    <row r="774" s="79" customFormat="1" x14ac:dyDescent="0.3"/>
    <row r="775" s="79" customFormat="1" x14ac:dyDescent="0.3"/>
    <row r="776" s="79" customFormat="1" x14ac:dyDescent="0.3"/>
    <row r="777" s="79" customFormat="1" x14ac:dyDescent="0.3"/>
    <row r="778" s="79" customFormat="1" x14ac:dyDescent="0.3"/>
    <row r="779" s="79" customFormat="1" x14ac:dyDescent="0.3"/>
    <row r="780" s="79" customFormat="1" x14ac:dyDescent="0.3"/>
    <row r="781" s="79" customFormat="1" x14ac:dyDescent="0.3"/>
    <row r="782" s="79" customFormat="1" x14ac:dyDescent="0.3"/>
    <row r="783" s="79" customFormat="1" x14ac:dyDescent="0.3"/>
    <row r="784" s="79" customFormat="1" x14ac:dyDescent="0.3"/>
    <row r="785" s="79" customFormat="1" x14ac:dyDescent="0.3"/>
    <row r="786" s="79" customFormat="1" x14ac:dyDescent="0.3"/>
    <row r="787" s="79" customFormat="1" x14ac:dyDescent="0.3"/>
    <row r="788" s="79" customFormat="1" x14ac:dyDescent="0.3"/>
    <row r="789" s="79" customFormat="1" x14ac:dyDescent="0.3"/>
    <row r="790" s="79" customFormat="1" x14ac:dyDescent="0.3"/>
    <row r="791" s="79" customFormat="1" x14ac:dyDescent="0.3"/>
    <row r="792" s="79" customFormat="1" x14ac:dyDescent="0.3"/>
    <row r="793" s="79" customFormat="1" x14ac:dyDescent="0.3"/>
    <row r="794" s="79" customFormat="1" x14ac:dyDescent="0.3"/>
    <row r="795" s="79" customFormat="1" x14ac:dyDescent="0.3"/>
    <row r="796" s="79" customFormat="1" x14ac:dyDescent="0.3"/>
    <row r="797" s="79" customFormat="1" x14ac:dyDescent="0.3"/>
    <row r="798" s="79" customFormat="1" x14ac:dyDescent="0.3"/>
    <row r="799" s="79" customFormat="1" x14ac:dyDescent="0.3"/>
    <row r="800" s="79" customFormat="1" x14ac:dyDescent="0.3"/>
    <row r="801" s="79" customFormat="1" x14ac:dyDescent="0.3"/>
    <row r="802" s="79" customFormat="1" x14ac:dyDescent="0.3"/>
    <row r="803" s="79" customFormat="1" x14ac:dyDescent="0.3"/>
    <row r="804" s="79" customFormat="1" x14ac:dyDescent="0.3"/>
    <row r="805" s="79" customFormat="1" x14ac:dyDescent="0.3"/>
    <row r="806" s="79" customFormat="1" x14ac:dyDescent="0.3"/>
    <row r="807" s="79" customFormat="1" x14ac:dyDescent="0.3"/>
    <row r="808" s="79" customFormat="1" x14ac:dyDescent="0.3"/>
    <row r="809" s="79" customFormat="1" x14ac:dyDescent="0.3"/>
    <row r="810" s="79" customFormat="1" x14ac:dyDescent="0.3"/>
    <row r="811" s="79" customFormat="1" x14ac:dyDescent="0.3"/>
    <row r="812" s="79" customFormat="1" x14ac:dyDescent="0.3"/>
    <row r="813" s="79" customFormat="1" x14ac:dyDescent="0.3"/>
    <row r="814" s="79" customFormat="1" x14ac:dyDescent="0.3"/>
    <row r="815" s="79" customFormat="1" x14ac:dyDescent="0.3"/>
    <row r="816" s="79" customFormat="1" x14ac:dyDescent="0.3"/>
    <row r="817" s="79" customFormat="1" x14ac:dyDescent="0.3"/>
    <row r="818" s="79" customFormat="1" x14ac:dyDescent="0.3"/>
    <row r="819" s="79" customFormat="1" x14ac:dyDescent="0.3"/>
    <row r="820" s="79" customFormat="1" x14ac:dyDescent="0.3"/>
    <row r="821" s="79" customFormat="1" x14ac:dyDescent="0.3"/>
    <row r="822" s="79" customFormat="1" x14ac:dyDescent="0.3"/>
    <row r="823" s="79" customFormat="1" x14ac:dyDescent="0.3"/>
    <row r="824" s="79" customFormat="1" x14ac:dyDescent="0.3"/>
    <row r="825" s="79" customFormat="1" x14ac:dyDescent="0.3"/>
    <row r="826" s="79" customFormat="1" x14ac:dyDescent="0.3"/>
    <row r="827" s="79" customFormat="1" x14ac:dyDescent="0.3"/>
    <row r="828" s="79" customFormat="1" x14ac:dyDescent="0.3"/>
    <row r="829" s="79" customFormat="1" x14ac:dyDescent="0.3"/>
    <row r="830" s="79" customFormat="1" x14ac:dyDescent="0.3"/>
    <row r="831" s="79" customFormat="1" x14ac:dyDescent="0.3"/>
    <row r="832" s="79" customFormat="1" x14ac:dyDescent="0.3"/>
    <row r="833" s="79" customFormat="1" x14ac:dyDescent="0.3"/>
    <row r="834" s="79" customFormat="1" x14ac:dyDescent="0.3"/>
    <row r="835" s="79" customFormat="1" x14ac:dyDescent="0.3"/>
    <row r="836" s="79" customFormat="1" x14ac:dyDescent="0.3"/>
    <row r="837" s="79" customFormat="1" x14ac:dyDescent="0.3"/>
    <row r="838" s="79" customFormat="1" x14ac:dyDescent="0.3"/>
    <row r="839" s="79" customFormat="1" x14ac:dyDescent="0.3"/>
    <row r="840" s="79" customFormat="1" x14ac:dyDescent="0.3"/>
    <row r="841" s="79" customFormat="1" x14ac:dyDescent="0.3"/>
    <row r="842" s="79" customFormat="1" x14ac:dyDescent="0.3"/>
    <row r="843" s="79" customFormat="1" x14ac:dyDescent="0.3"/>
    <row r="844" s="79" customFormat="1" x14ac:dyDescent="0.3"/>
    <row r="845" s="79" customFormat="1" x14ac:dyDescent="0.3"/>
    <row r="846" s="79" customFormat="1" x14ac:dyDescent="0.3"/>
    <row r="847" s="79" customFormat="1" x14ac:dyDescent="0.3"/>
    <row r="848" s="79" customFormat="1" x14ac:dyDescent="0.3"/>
    <row r="849" s="79" customFormat="1" x14ac:dyDescent="0.3"/>
    <row r="850" s="79" customFormat="1" x14ac:dyDescent="0.3"/>
    <row r="851" s="79" customFormat="1" x14ac:dyDescent="0.3"/>
    <row r="852" s="79" customFormat="1" x14ac:dyDescent="0.3"/>
    <row r="853" s="79" customFormat="1" x14ac:dyDescent="0.3"/>
    <row r="854" s="79" customFormat="1" x14ac:dyDescent="0.3"/>
    <row r="855" s="79" customFormat="1" x14ac:dyDescent="0.3"/>
    <row r="856" s="79" customFormat="1" x14ac:dyDescent="0.3"/>
    <row r="857" s="79" customFormat="1" x14ac:dyDescent="0.3"/>
    <row r="858" s="79" customFormat="1" x14ac:dyDescent="0.3"/>
    <row r="859" s="79" customFormat="1" x14ac:dyDescent="0.3"/>
    <row r="860" s="79" customFormat="1" x14ac:dyDescent="0.3"/>
    <row r="861" s="79" customFormat="1" x14ac:dyDescent="0.3"/>
    <row r="862" s="79" customFormat="1" x14ac:dyDescent="0.3"/>
    <row r="863" s="79" customFormat="1" x14ac:dyDescent="0.3"/>
    <row r="864" s="79" customFormat="1" x14ac:dyDescent="0.3"/>
    <row r="865" s="79" customFormat="1" x14ac:dyDescent="0.3"/>
    <row r="866" s="79" customFormat="1" x14ac:dyDescent="0.3"/>
    <row r="867" s="79" customFormat="1" x14ac:dyDescent="0.3"/>
    <row r="868" s="79" customFormat="1" x14ac:dyDescent="0.3"/>
    <row r="869" s="79" customFormat="1" x14ac:dyDescent="0.3"/>
    <row r="870" s="79" customFormat="1" x14ac:dyDescent="0.3"/>
    <row r="871" s="79" customFormat="1" x14ac:dyDescent="0.3"/>
    <row r="872" s="79" customFormat="1" x14ac:dyDescent="0.3"/>
    <row r="873" s="79" customFormat="1" x14ac:dyDescent="0.3"/>
    <row r="874" s="79" customFormat="1" x14ac:dyDescent="0.3"/>
    <row r="875" s="79" customFormat="1" x14ac:dyDescent="0.3"/>
    <row r="876" s="79" customFormat="1" x14ac:dyDescent="0.3"/>
    <row r="877" s="79" customFormat="1" x14ac:dyDescent="0.3"/>
    <row r="878" s="79" customFormat="1" x14ac:dyDescent="0.3"/>
    <row r="879" s="79" customFormat="1" x14ac:dyDescent="0.3"/>
    <row r="880" s="79" customFormat="1" x14ac:dyDescent="0.3"/>
    <row r="881" s="79" customFormat="1" x14ac:dyDescent="0.3"/>
    <row r="882" s="79" customFormat="1" x14ac:dyDescent="0.3"/>
    <row r="883" s="79" customFormat="1" x14ac:dyDescent="0.3"/>
    <row r="884" s="79" customFormat="1" x14ac:dyDescent="0.3"/>
    <row r="885" s="79" customFormat="1" x14ac:dyDescent="0.3"/>
    <row r="886" s="79" customFormat="1" x14ac:dyDescent="0.3"/>
    <row r="887" s="79" customFormat="1" x14ac:dyDescent="0.3"/>
    <row r="888" s="79" customFormat="1" x14ac:dyDescent="0.3"/>
    <row r="889" s="79" customFormat="1" x14ac:dyDescent="0.3"/>
    <row r="890" s="79" customFormat="1" x14ac:dyDescent="0.3"/>
    <row r="891" s="79" customFormat="1" x14ac:dyDescent="0.3"/>
    <row r="892" s="79" customFormat="1" x14ac:dyDescent="0.3"/>
    <row r="893" s="79" customFormat="1" x14ac:dyDescent="0.3"/>
    <row r="894" s="79" customFormat="1" x14ac:dyDescent="0.3"/>
    <row r="895" s="79" customFormat="1" x14ac:dyDescent="0.3"/>
    <row r="896" s="79" customFormat="1" x14ac:dyDescent="0.3"/>
    <row r="897" s="79" customFormat="1" x14ac:dyDescent="0.3"/>
    <row r="898" s="79" customFormat="1" x14ac:dyDescent="0.3"/>
    <row r="899" s="79" customFormat="1" x14ac:dyDescent="0.3"/>
    <row r="900" s="79" customFormat="1" x14ac:dyDescent="0.3"/>
    <row r="901" s="79" customFormat="1" x14ac:dyDescent="0.3"/>
    <row r="902" s="79" customFormat="1" x14ac:dyDescent="0.3"/>
    <row r="903" s="79" customFormat="1" x14ac:dyDescent="0.3"/>
    <row r="904" s="79" customFormat="1" x14ac:dyDescent="0.3"/>
    <row r="905" s="79" customFormat="1" x14ac:dyDescent="0.3"/>
    <row r="906" s="79" customFormat="1" x14ac:dyDescent="0.3"/>
    <row r="907" s="79" customFormat="1" x14ac:dyDescent="0.3"/>
    <row r="908" s="79" customFormat="1" x14ac:dyDescent="0.3"/>
    <row r="909" s="79" customFormat="1" x14ac:dyDescent="0.3"/>
    <row r="910" s="79" customFormat="1" x14ac:dyDescent="0.3"/>
    <row r="911" s="79" customFormat="1" x14ac:dyDescent="0.3"/>
    <row r="912" s="79" customFormat="1" x14ac:dyDescent="0.3"/>
    <row r="913" s="79" customFormat="1" x14ac:dyDescent="0.3"/>
    <row r="914" s="79" customFormat="1" x14ac:dyDescent="0.3"/>
    <row r="915" s="79" customFormat="1" x14ac:dyDescent="0.3"/>
    <row r="916" s="79" customFormat="1" x14ac:dyDescent="0.3"/>
    <row r="917" s="79" customFormat="1" x14ac:dyDescent="0.3"/>
    <row r="918" s="79" customFormat="1" x14ac:dyDescent="0.3"/>
    <row r="919" s="79" customFormat="1" x14ac:dyDescent="0.3"/>
    <row r="920" s="79" customFormat="1" x14ac:dyDescent="0.3"/>
    <row r="921" s="79" customFormat="1" x14ac:dyDescent="0.3"/>
    <row r="922" s="79" customFormat="1" x14ac:dyDescent="0.3"/>
    <row r="923" s="79" customFormat="1" x14ac:dyDescent="0.3"/>
    <row r="924" s="79" customFormat="1" x14ac:dyDescent="0.3"/>
    <row r="925" s="79" customFormat="1" x14ac:dyDescent="0.3"/>
    <row r="926" s="79" customFormat="1" x14ac:dyDescent="0.3"/>
    <row r="927" s="79" customFormat="1" x14ac:dyDescent="0.3"/>
  </sheetData>
  <sheetProtection algorithmName="SHA-512" hashValue="pnkexw5BPjTzftOCyQ6sz78Kluav6cxH6zsXtvrfnbwA3mbfZqPtf2skdyDfCWC6BtRgMtovTTWVyVmr60ikGQ==" saltValue="M90WwSxTtS56drFxXlrBRw==" spinCount="100000" sheet="1" objects="1" scenarios="1"/>
  <protectedRanges>
    <protectedRange sqref="J21:J22 L21:L22 J28:J31 J25 L25 L28:L31" name="Range2"/>
    <protectedRange sqref="D18 D21:D22 F21:F22 D28:D31 D25 F25 F28:F31" name="Range1"/>
  </protectedRanges>
  <mergeCells count="28">
    <mergeCell ref="C40:G40"/>
    <mergeCell ref="C41:G41"/>
    <mergeCell ref="I5:M13"/>
    <mergeCell ref="D11:F11"/>
    <mergeCell ref="D12:F12"/>
    <mergeCell ref="D17:F17"/>
    <mergeCell ref="I15:M15"/>
    <mergeCell ref="C15:G15"/>
    <mergeCell ref="I24:L24"/>
    <mergeCell ref="I26:L26"/>
    <mergeCell ref="I32:L32"/>
    <mergeCell ref="I35:L35"/>
    <mergeCell ref="J36:L36"/>
    <mergeCell ref="J37:L37"/>
    <mergeCell ref="D18:F18"/>
    <mergeCell ref="D36:F36"/>
    <mergeCell ref="D37:F37"/>
    <mergeCell ref="C3:M3"/>
    <mergeCell ref="C19:F19"/>
    <mergeCell ref="C24:F24"/>
    <mergeCell ref="C26:F26"/>
    <mergeCell ref="C32:F32"/>
    <mergeCell ref="C35:F35"/>
    <mergeCell ref="C5:G5"/>
    <mergeCell ref="C10:F10"/>
    <mergeCell ref="J17:L17"/>
    <mergeCell ref="J18:L18"/>
    <mergeCell ref="I19:L19"/>
  </mergeCells>
  <hyperlinks>
    <hyperlink ref="B2" location="'Table of Contents'!A1" display="'Table of Contents'!A1" xr:uid="{F37F4F3B-79C1-48A1-9D31-4A63E456F8B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6FB8C-C1A2-43BF-AE32-0BF3F029AE1E}">
  <sheetPr codeName="Sheet5"/>
  <dimension ref="A1:UQ850"/>
  <sheetViews>
    <sheetView topLeftCell="B1" workbookViewId="0">
      <selection activeCell="E34" sqref="E34"/>
    </sheetView>
  </sheetViews>
  <sheetFormatPr defaultColWidth="8.77734375" defaultRowHeight="14.4" x14ac:dyDescent="0.3"/>
  <cols>
    <col min="1" max="1" width="9.21875" style="79" customWidth="1"/>
    <col min="2" max="2" width="9.21875" style="26" customWidth="1"/>
    <col min="3" max="3" width="49.44140625" style="26" bestFit="1" customWidth="1"/>
    <col min="4" max="4" width="17.77734375" style="26" customWidth="1"/>
    <col min="5" max="5" width="3.21875" style="26" customWidth="1"/>
    <col min="6" max="6" width="17.77734375" style="26" customWidth="1"/>
    <col min="7" max="7" width="3.21875" style="26" customWidth="1"/>
    <col min="8" max="8" width="17.77734375" style="26" customWidth="1"/>
    <col min="9" max="9" width="2.44140625" style="26" customWidth="1"/>
    <col min="10" max="10" width="5.5546875" style="26" customWidth="1"/>
    <col min="11" max="11" width="42.21875" style="26" customWidth="1"/>
    <col min="12" max="12" width="17.77734375" style="26" customWidth="1"/>
    <col min="13" max="13" width="3.21875" style="26" customWidth="1"/>
    <col min="14" max="14" width="17.77734375" style="26" customWidth="1"/>
    <col min="15" max="15" width="3.21875" style="26" customWidth="1"/>
    <col min="16" max="16" width="17.77734375" style="26" customWidth="1"/>
    <col min="17" max="17" width="2.44140625" style="26" customWidth="1"/>
    <col min="18" max="18" width="8.77734375" style="26"/>
    <col min="19" max="563" width="8.77734375" style="79"/>
    <col min="564" max="16384" width="8.77734375" style="26"/>
  </cols>
  <sheetData>
    <row r="1" spans="1:563" s="79" customFormat="1" x14ac:dyDescent="0.3"/>
    <row r="2" spans="1:563" s="54" customFormat="1" ht="43.05" customHeight="1" x14ac:dyDescent="0.3">
      <c r="A2" s="84"/>
      <c r="B2" s="119" t="e" vm="2">
        <v>#VALUE!</v>
      </c>
      <c r="C2" s="107"/>
      <c r="D2" s="107"/>
      <c r="E2" s="107"/>
      <c r="F2" s="107"/>
      <c r="G2" s="107"/>
      <c r="H2" s="107"/>
      <c r="I2" s="107"/>
      <c r="J2" s="107"/>
      <c r="K2" s="107"/>
      <c r="L2" s="107"/>
      <c r="M2" s="107"/>
      <c r="N2" s="107"/>
      <c r="O2" s="107"/>
      <c r="P2" s="107"/>
      <c r="Q2" s="107"/>
      <c r="R2" s="107"/>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c r="CN2" s="84"/>
      <c r="CO2" s="84"/>
      <c r="CP2" s="84"/>
      <c r="CQ2" s="84"/>
      <c r="CR2" s="84"/>
      <c r="CS2" s="84"/>
      <c r="CT2" s="84"/>
      <c r="CU2" s="84"/>
      <c r="CV2" s="84"/>
      <c r="CW2" s="84"/>
      <c r="CX2" s="84"/>
      <c r="CY2" s="84"/>
      <c r="CZ2" s="84"/>
      <c r="DA2" s="84"/>
      <c r="DB2" s="84"/>
      <c r="DC2" s="84"/>
      <c r="DD2" s="84"/>
      <c r="DE2" s="84"/>
      <c r="DF2" s="84"/>
      <c r="DG2" s="84"/>
      <c r="DH2" s="84"/>
      <c r="DI2" s="84"/>
      <c r="DJ2" s="84"/>
      <c r="DK2" s="84"/>
      <c r="DL2" s="84"/>
      <c r="DM2" s="84"/>
      <c r="DN2" s="84"/>
      <c r="DO2" s="84"/>
      <c r="DP2" s="84"/>
      <c r="DQ2" s="84"/>
      <c r="DR2" s="84"/>
      <c r="DS2" s="84"/>
      <c r="DT2" s="84"/>
      <c r="DU2" s="84"/>
      <c r="DV2" s="84"/>
      <c r="DW2" s="84"/>
      <c r="DX2" s="84"/>
      <c r="DY2" s="84"/>
      <c r="DZ2" s="84"/>
      <c r="EA2" s="84"/>
      <c r="EB2" s="84"/>
      <c r="EC2" s="84"/>
      <c r="ED2" s="84"/>
      <c r="EE2" s="84"/>
      <c r="EF2" s="84"/>
      <c r="EG2" s="84"/>
      <c r="EH2" s="84"/>
      <c r="EI2" s="84"/>
      <c r="EJ2" s="84"/>
      <c r="EK2" s="84"/>
      <c r="EL2" s="84"/>
      <c r="EM2" s="84"/>
      <c r="EN2" s="84"/>
      <c r="EO2" s="84"/>
      <c r="EP2" s="84"/>
      <c r="EQ2" s="84"/>
      <c r="ER2" s="84"/>
      <c r="ES2" s="84"/>
      <c r="ET2" s="84"/>
      <c r="EU2" s="84"/>
      <c r="EV2" s="84"/>
      <c r="EW2" s="84"/>
      <c r="EX2" s="84"/>
      <c r="EY2" s="84"/>
      <c r="EZ2" s="84"/>
      <c r="FA2" s="84"/>
      <c r="FB2" s="84"/>
      <c r="FC2" s="84"/>
      <c r="FD2" s="84"/>
      <c r="FE2" s="84"/>
      <c r="FF2" s="84"/>
      <c r="FG2" s="84"/>
      <c r="FH2" s="84"/>
      <c r="FI2" s="84"/>
      <c r="FJ2" s="84"/>
      <c r="FK2" s="84"/>
      <c r="FL2" s="84"/>
      <c r="FM2" s="84"/>
      <c r="FN2" s="84"/>
      <c r="FO2" s="84"/>
      <c r="FP2" s="84"/>
      <c r="FQ2" s="84"/>
      <c r="FR2" s="84"/>
      <c r="FS2" s="84"/>
      <c r="FT2" s="84"/>
      <c r="FU2" s="84"/>
      <c r="FV2" s="84"/>
      <c r="FW2" s="84"/>
      <c r="FX2" s="84"/>
      <c r="FY2" s="84"/>
      <c r="FZ2" s="84"/>
      <c r="GA2" s="84"/>
      <c r="GB2" s="84"/>
      <c r="GC2" s="84"/>
      <c r="GD2" s="84"/>
      <c r="GE2" s="84"/>
      <c r="GF2" s="84"/>
      <c r="GG2" s="84"/>
      <c r="GH2" s="84"/>
      <c r="GI2" s="84"/>
      <c r="GJ2" s="84"/>
      <c r="GK2" s="84"/>
      <c r="GL2" s="84"/>
      <c r="GM2" s="84"/>
      <c r="GN2" s="84"/>
      <c r="GO2" s="84"/>
      <c r="GP2" s="84"/>
      <c r="GQ2" s="84"/>
      <c r="GR2" s="84"/>
      <c r="GS2" s="84"/>
      <c r="GT2" s="84"/>
      <c r="GU2" s="84"/>
      <c r="GV2" s="84"/>
      <c r="GW2" s="84"/>
      <c r="GX2" s="84"/>
      <c r="GY2" s="84"/>
      <c r="GZ2" s="84"/>
      <c r="HA2" s="84"/>
      <c r="HB2" s="84"/>
      <c r="HC2" s="84"/>
      <c r="HD2" s="84"/>
      <c r="HE2" s="84"/>
      <c r="HF2" s="84"/>
      <c r="HG2" s="84"/>
      <c r="HH2" s="84"/>
      <c r="HI2" s="84"/>
      <c r="HJ2" s="84"/>
      <c r="HK2" s="84"/>
      <c r="HL2" s="84"/>
      <c r="HM2" s="84"/>
      <c r="HN2" s="84"/>
      <c r="HO2" s="84"/>
      <c r="HP2" s="84"/>
      <c r="HQ2" s="84"/>
      <c r="HR2" s="84"/>
      <c r="HS2" s="84"/>
      <c r="HT2" s="84"/>
      <c r="HU2" s="84"/>
      <c r="HV2" s="84"/>
      <c r="HW2" s="84"/>
      <c r="HX2" s="84"/>
      <c r="HY2" s="84"/>
      <c r="HZ2" s="84"/>
      <c r="IA2" s="84"/>
      <c r="IB2" s="84"/>
      <c r="IC2" s="84"/>
      <c r="ID2" s="84"/>
      <c r="IE2" s="84"/>
      <c r="IF2" s="84"/>
      <c r="IG2" s="84"/>
      <c r="IH2" s="84"/>
      <c r="II2" s="84"/>
      <c r="IJ2" s="84"/>
      <c r="IK2" s="84"/>
      <c r="IL2" s="84"/>
      <c r="IM2" s="84"/>
      <c r="IN2" s="84"/>
      <c r="IO2" s="84"/>
      <c r="IP2" s="84"/>
      <c r="IQ2" s="84"/>
      <c r="IR2" s="84"/>
      <c r="IS2" s="84"/>
      <c r="IT2" s="84"/>
      <c r="IU2" s="84"/>
      <c r="IV2" s="84"/>
      <c r="IW2" s="84"/>
      <c r="IX2" s="84"/>
      <c r="IY2" s="84"/>
      <c r="IZ2" s="84"/>
      <c r="JA2" s="84"/>
      <c r="JB2" s="84"/>
      <c r="JC2" s="84"/>
      <c r="JD2" s="84"/>
      <c r="JE2" s="84"/>
      <c r="JF2" s="84"/>
      <c r="JG2" s="84"/>
      <c r="JH2" s="84"/>
      <c r="JI2" s="84"/>
      <c r="JJ2" s="84"/>
      <c r="JK2" s="84"/>
      <c r="JL2" s="84"/>
      <c r="JM2" s="84"/>
      <c r="JN2" s="84"/>
      <c r="JO2" s="84"/>
      <c r="JP2" s="84"/>
      <c r="JQ2" s="84"/>
      <c r="JR2" s="84"/>
      <c r="JS2" s="84"/>
      <c r="JT2" s="84"/>
      <c r="JU2" s="84"/>
      <c r="JV2" s="84"/>
      <c r="JW2" s="84"/>
      <c r="JX2" s="84"/>
      <c r="JY2" s="84"/>
      <c r="JZ2" s="84"/>
      <c r="KA2" s="84"/>
      <c r="KB2" s="84"/>
      <c r="KC2" s="84"/>
      <c r="KD2" s="84"/>
      <c r="KE2" s="84"/>
      <c r="KF2" s="84"/>
      <c r="KG2" s="84"/>
      <c r="KH2" s="84"/>
      <c r="KI2" s="84"/>
      <c r="KJ2" s="84"/>
      <c r="KK2" s="84"/>
      <c r="KL2" s="84"/>
      <c r="KM2" s="84"/>
      <c r="KN2" s="84"/>
      <c r="KO2" s="84"/>
      <c r="KP2" s="84"/>
      <c r="KQ2" s="84"/>
      <c r="KR2" s="84"/>
      <c r="KS2" s="84"/>
      <c r="KT2" s="84"/>
      <c r="KU2" s="84"/>
      <c r="KV2" s="84"/>
      <c r="KW2" s="84"/>
      <c r="KX2" s="84"/>
      <c r="KY2" s="84"/>
      <c r="KZ2" s="84"/>
      <c r="LA2" s="84"/>
      <c r="LB2" s="84"/>
      <c r="LC2" s="84"/>
      <c r="LD2" s="84"/>
      <c r="LE2" s="84"/>
      <c r="LF2" s="84"/>
      <c r="LG2" s="84"/>
      <c r="LH2" s="84"/>
      <c r="LI2" s="84"/>
      <c r="LJ2" s="84"/>
      <c r="LK2" s="84"/>
      <c r="LL2" s="84"/>
      <c r="LM2" s="84"/>
      <c r="LN2" s="84"/>
      <c r="LO2" s="84"/>
      <c r="LP2" s="84"/>
      <c r="LQ2" s="84"/>
      <c r="LR2" s="84"/>
      <c r="LS2" s="84"/>
      <c r="LT2" s="84"/>
      <c r="LU2" s="84"/>
      <c r="LV2" s="84"/>
      <c r="LW2" s="84"/>
      <c r="LX2" s="84"/>
      <c r="LY2" s="84"/>
      <c r="LZ2" s="84"/>
      <c r="MA2" s="84"/>
      <c r="MB2" s="84"/>
      <c r="MC2" s="84"/>
      <c r="MD2" s="84"/>
      <c r="ME2" s="84"/>
      <c r="MF2" s="84"/>
      <c r="MG2" s="84"/>
      <c r="MH2" s="84"/>
      <c r="MI2" s="84"/>
      <c r="MJ2" s="84"/>
      <c r="MK2" s="84"/>
      <c r="ML2" s="84"/>
      <c r="MM2" s="84"/>
      <c r="MN2" s="84"/>
      <c r="MO2" s="84"/>
      <c r="MP2" s="84"/>
      <c r="MQ2" s="84"/>
      <c r="MR2" s="84"/>
      <c r="MS2" s="84"/>
      <c r="MT2" s="84"/>
      <c r="MU2" s="84"/>
      <c r="MV2" s="84"/>
      <c r="MW2" s="84"/>
      <c r="MX2" s="84"/>
      <c r="MY2" s="84"/>
      <c r="MZ2" s="84"/>
      <c r="NA2" s="84"/>
      <c r="NB2" s="84"/>
      <c r="NC2" s="84"/>
      <c r="ND2" s="84"/>
      <c r="NE2" s="84"/>
      <c r="NF2" s="84"/>
      <c r="NG2" s="84"/>
      <c r="NH2" s="84"/>
      <c r="NI2" s="84"/>
      <c r="NJ2" s="84"/>
      <c r="NK2" s="84"/>
      <c r="NL2" s="84"/>
      <c r="NM2" s="84"/>
      <c r="NN2" s="84"/>
      <c r="NO2" s="84"/>
      <c r="NP2" s="84"/>
      <c r="NQ2" s="84"/>
      <c r="NR2" s="84"/>
      <c r="NS2" s="84"/>
      <c r="NT2" s="84"/>
      <c r="NU2" s="84"/>
      <c r="NV2" s="84"/>
      <c r="NW2" s="84"/>
      <c r="NX2" s="84"/>
      <c r="NY2" s="84"/>
      <c r="NZ2" s="84"/>
      <c r="OA2" s="84"/>
      <c r="OB2" s="84"/>
      <c r="OC2" s="84"/>
      <c r="OD2" s="84"/>
      <c r="OE2" s="84"/>
      <c r="OF2" s="84"/>
      <c r="OG2" s="84"/>
      <c r="OH2" s="84"/>
      <c r="OI2" s="84"/>
      <c r="OJ2" s="84"/>
      <c r="OK2" s="84"/>
      <c r="OL2" s="84"/>
      <c r="OM2" s="84"/>
      <c r="ON2" s="84"/>
      <c r="OO2" s="84"/>
      <c r="OP2" s="84"/>
      <c r="OQ2" s="84"/>
      <c r="OR2" s="84"/>
      <c r="OS2" s="84"/>
      <c r="OT2" s="84"/>
      <c r="OU2" s="84"/>
      <c r="OV2" s="84"/>
      <c r="OW2" s="84"/>
      <c r="OX2" s="84"/>
      <c r="OY2" s="84"/>
      <c r="OZ2" s="84"/>
      <c r="PA2" s="84"/>
      <c r="PB2" s="84"/>
      <c r="PC2" s="84"/>
      <c r="PD2" s="84"/>
      <c r="PE2" s="84"/>
      <c r="PF2" s="84"/>
      <c r="PG2" s="84"/>
      <c r="PH2" s="84"/>
      <c r="PI2" s="84"/>
      <c r="PJ2" s="84"/>
      <c r="PK2" s="84"/>
      <c r="PL2" s="84"/>
      <c r="PM2" s="84"/>
      <c r="PN2" s="84"/>
      <c r="PO2" s="84"/>
      <c r="PP2" s="84"/>
      <c r="PQ2" s="84"/>
      <c r="PR2" s="84"/>
      <c r="PS2" s="84"/>
      <c r="PT2" s="84"/>
      <c r="PU2" s="84"/>
      <c r="PV2" s="84"/>
      <c r="PW2" s="84"/>
      <c r="PX2" s="84"/>
      <c r="PY2" s="84"/>
      <c r="PZ2" s="84"/>
      <c r="QA2" s="84"/>
      <c r="QB2" s="84"/>
      <c r="QC2" s="84"/>
      <c r="QD2" s="84"/>
      <c r="QE2" s="84"/>
      <c r="QF2" s="84"/>
      <c r="QG2" s="84"/>
      <c r="QH2" s="84"/>
      <c r="QI2" s="84"/>
      <c r="QJ2" s="84"/>
      <c r="QK2" s="84"/>
      <c r="QL2" s="84"/>
      <c r="QM2" s="84"/>
      <c r="QN2" s="84"/>
      <c r="QO2" s="84"/>
      <c r="QP2" s="84"/>
      <c r="QQ2" s="84"/>
      <c r="QR2" s="84"/>
      <c r="QS2" s="84"/>
      <c r="QT2" s="84"/>
      <c r="QU2" s="84"/>
      <c r="QV2" s="84"/>
      <c r="QW2" s="84"/>
      <c r="QX2" s="84"/>
      <c r="QY2" s="84"/>
      <c r="QZ2" s="84"/>
      <c r="RA2" s="84"/>
      <c r="RB2" s="84"/>
      <c r="RC2" s="84"/>
      <c r="RD2" s="84"/>
      <c r="RE2" s="84"/>
      <c r="RF2" s="84"/>
      <c r="RG2" s="84"/>
      <c r="RH2" s="84"/>
      <c r="RI2" s="84"/>
      <c r="RJ2" s="84"/>
      <c r="RK2" s="84"/>
      <c r="RL2" s="84"/>
      <c r="RM2" s="84"/>
      <c r="RN2" s="84"/>
      <c r="RO2" s="84"/>
      <c r="RP2" s="84"/>
      <c r="RQ2" s="84"/>
      <c r="RR2" s="84"/>
      <c r="RS2" s="84"/>
      <c r="RT2" s="84"/>
      <c r="RU2" s="84"/>
      <c r="RV2" s="84"/>
      <c r="RW2" s="84"/>
      <c r="RX2" s="84"/>
      <c r="RY2" s="84"/>
      <c r="RZ2" s="84"/>
      <c r="SA2" s="84"/>
      <c r="SB2" s="84"/>
      <c r="SC2" s="84"/>
      <c r="SD2" s="84"/>
      <c r="SE2" s="84"/>
      <c r="SF2" s="84"/>
      <c r="SG2" s="84"/>
      <c r="SH2" s="84"/>
      <c r="SI2" s="84"/>
      <c r="SJ2" s="84"/>
      <c r="SK2" s="84"/>
      <c r="SL2" s="84"/>
      <c r="SM2" s="84"/>
      <c r="SN2" s="84"/>
      <c r="SO2" s="84"/>
      <c r="SP2" s="84"/>
      <c r="SQ2" s="84"/>
      <c r="SR2" s="84"/>
      <c r="SS2" s="84"/>
      <c r="ST2" s="84"/>
      <c r="SU2" s="84"/>
      <c r="SV2" s="84"/>
      <c r="SW2" s="84"/>
      <c r="SX2" s="84"/>
      <c r="SY2" s="84"/>
      <c r="SZ2" s="84"/>
      <c r="TA2" s="84"/>
      <c r="TB2" s="84"/>
      <c r="TC2" s="84"/>
      <c r="TD2" s="84"/>
      <c r="TE2" s="84"/>
      <c r="TF2" s="84"/>
      <c r="TG2" s="84"/>
      <c r="TH2" s="84"/>
      <c r="TI2" s="84"/>
      <c r="TJ2" s="84"/>
      <c r="TK2" s="84"/>
      <c r="TL2" s="84"/>
      <c r="TM2" s="84"/>
      <c r="TN2" s="84"/>
      <c r="TO2" s="84"/>
      <c r="TP2" s="84"/>
      <c r="TQ2" s="84"/>
      <c r="TR2" s="84"/>
      <c r="TS2" s="84"/>
      <c r="TT2" s="84"/>
      <c r="TU2" s="84"/>
      <c r="TV2" s="84"/>
      <c r="TW2" s="84"/>
      <c r="TX2" s="84"/>
      <c r="TY2" s="84"/>
      <c r="TZ2" s="84"/>
      <c r="UA2" s="84"/>
      <c r="UB2" s="84"/>
      <c r="UC2" s="84"/>
      <c r="UD2" s="84"/>
      <c r="UE2" s="84"/>
      <c r="UF2" s="84"/>
      <c r="UG2" s="84"/>
      <c r="UH2" s="84"/>
      <c r="UI2" s="84"/>
      <c r="UJ2" s="84"/>
      <c r="UK2" s="84"/>
      <c r="UL2" s="84"/>
      <c r="UM2" s="84"/>
      <c r="UN2" s="84"/>
      <c r="UO2" s="84"/>
      <c r="UP2" s="84"/>
      <c r="UQ2" s="84"/>
    </row>
    <row r="3" spans="1:563" ht="51" customHeight="1" thickBot="1" x14ac:dyDescent="0.35">
      <c r="B3" s="7"/>
      <c r="C3" s="199" t="s">
        <v>90</v>
      </c>
      <c r="D3" s="200"/>
      <c r="E3" s="200"/>
      <c r="F3" s="200"/>
      <c r="G3" s="200"/>
      <c r="H3" s="200"/>
      <c r="I3" s="200"/>
      <c r="J3" s="200"/>
      <c r="K3" s="200"/>
      <c r="L3" s="200"/>
      <c r="M3" s="200"/>
      <c r="N3" s="200"/>
      <c r="O3" s="200"/>
      <c r="P3" s="200"/>
      <c r="Q3" s="201"/>
      <c r="R3" s="7"/>
    </row>
    <row r="4" spans="1:563" ht="15" thickBot="1" x14ac:dyDescent="0.35">
      <c r="B4" s="7"/>
      <c r="C4" s="7"/>
      <c r="D4" s="7"/>
      <c r="E4" s="7"/>
      <c r="F4" s="7"/>
      <c r="G4" s="7"/>
      <c r="H4" s="7"/>
      <c r="I4" s="7"/>
      <c r="J4" s="7"/>
      <c r="K4" s="7"/>
      <c r="L4" s="7"/>
      <c r="M4" s="7"/>
      <c r="N4" s="7"/>
      <c r="O4" s="7"/>
      <c r="P4" s="7"/>
      <c r="Q4" s="7"/>
      <c r="R4" s="7"/>
    </row>
    <row r="5" spans="1:563" ht="19.8" x14ac:dyDescent="0.4">
      <c r="B5" s="7"/>
      <c r="C5" s="221" t="s">
        <v>9</v>
      </c>
      <c r="D5" s="222"/>
      <c r="E5" s="222"/>
      <c r="F5" s="222"/>
      <c r="G5" s="222"/>
      <c r="H5" s="222"/>
      <c r="I5" s="223"/>
      <c r="J5" s="7"/>
      <c r="K5" s="187" t="e" vm="1">
        <v>#VALUE!</v>
      </c>
      <c r="L5" s="187"/>
      <c r="M5" s="187"/>
      <c r="N5" s="187"/>
      <c r="O5" s="187"/>
      <c r="P5" s="187"/>
      <c r="Q5" s="187"/>
      <c r="R5" s="7"/>
    </row>
    <row r="6" spans="1:563" x14ac:dyDescent="0.3">
      <c r="B6" s="7"/>
      <c r="C6" s="31" t="s">
        <v>10</v>
      </c>
      <c r="D6" s="204"/>
      <c r="E6" s="204"/>
      <c r="F6" s="204"/>
      <c r="G6" s="204"/>
      <c r="H6" s="204"/>
      <c r="I6" s="205"/>
      <c r="J6" s="7"/>
      <c r="K6" s="187"/>
      <c r="L6" s="187"/>
      <c r="M6" s="187"/>
      <c r="N6" s="187"/>
      <c r="O6" s="187"/>
      <c r="P6" s="187"/>
      <c r="Q6" s="187"/>
      <c r="R6" s="7"/>
    </row>
    <row r="7" spans="1:563" x14ac:dyDescent="0.3">
      <c r="B7" s="7"/>
      <c r="C7" s="31" t="s">
        <v>11</v>
      </c>
      <c r="D7" s="204">
        <v>0</v>
      </c>
      <c r="E7" s="204"/>
      <c r="F7" s="204"/>
      <c r="G7" s="204"/>
      <c r="H7" s="204"/>
      <c r="I7" s="205"/>
      <c r="J7" s="7"/>
      <c r="K7" s="187"/>
      <c r="L7" s="187"/>
      <c r="M7" s="187"/>
      <c r="N7" s="187"/>
      <c r="O7" s="187"/>
      <c r="P7" s="187"/>
      <c r="Q7" s="187"/>
      <c r="R7" s="7"/>
    </row>
    <row r="8" spans="1:563" x14ac:dyDescent="0.3">
      <c r="B8" s="7"/>
      <c r="C8" s="31" t="s">
        <v>93</v>
      </c>
      <c r="D8" s="206">
        <v>0</v>
      </c>
      <c r="E8" s="206"/>
      <c r="F8" s="206"/>
      <c r="G8" s="206"/>
      <c r="H8" s="206"/>
      <c r="I8" s="207"/>
      <c r="J8" s="7"/>
      <c r="K8" s="187"/>
      <c r="L8" s="187"/>
      <c r="M8" s="187"/>
      <c r="N8" s="187"/>
      <c r="O8" s="187"/>
      <c r="P8" s="187"/>
      <c r="Q8" s="187"/>
      <c r="R8" s="7"/>
    </row>
    <row r="9" spans="1:563" x14ac:dyDescent="0.3">
      <c r="B9" s="7"/>
      <c r="C9" s="31" t="s">
        <v>94</v>
      </c>
      <c r="D9" s="190">
        <v>0</v>
      </c>
      <c r="E9" s="190"/>
      <c r="F9" s="190"/>
      <c r="G9" s="190"/>
      <c r="H9" s="190"/>
      <c r="I9" s="208"/>
      <c r="J9" s="7"/>
      <c r="K9" s="187"/>
      <c r="L9" s="187"/>
      <c r="M9" s="187"/>
      <c r="N9" s="187"/>
      <c r="O9" s="187"/>
      <c r="P9" s="187"/>
      <c r="Q9" s="187"/>
      <c r="R9" s="7"/>
    </row>
    <row r="10" spans="1:563" ht="15" thickBot="1" x14ac:dyDescent="0.35">
      <c r="B10" s="7"/>
      <c r="C10" s="32" t="s">
        <v>95</v>
      </c>
      <c r="D10" s="224">
        <v>0</v>
      </c>
      <c r="E10" s="224"/>
      <c r="F10" s="224"/>
      <c r="G10" s="224"/>
      <c r="H10" s="224"/>
      <c r="I10" s="225"/>
      <c r="J10" s="7"/>
      <c r="K10" s="187"/>
      <c r="L10" s="187"/>
      <c r="M10" s="187"/>
      <c r="N10" s="187"/>
      <c r="O10" s="187"/>
      <c r="P10" s="187"/>
      <c r="Q10" s="187"/>
      <c r="R10" s="7"/>
    </row>
    <row r="11" spans="1:563" ht="15" thickBot="1" x14ac:dyDescent="0.35">
      <c r="B11" s="7"/>
      <c r="C11" s="7"/>
      <c r="D11" s="7"/>
      <c r="E11" s="7"/>
      <c r="F11" s="7"/>
      <c r="G11" s="7"/>
      <c r="H11" s="7"/>
      <c r="I11" s="7"/>
      <c r="J11" s="7"/>
      <c r="K11" s="7"/>
      <c r="L11" s="7"/>
      <c r="M11" s="7"/>
      <c r="N11" s="7"/>
      <c r="O11" s="7"/>
      <c r="P11" s="7"/>
      <c r="Q11" s="7"/>
      <c r="R11" s="7"/>
    </row>
    <row r="12" spans="1:563" ht="19.8" x14ac:dyDescent="0.3">
      <c r="B12" s="7"/>
      <c r="C12" s="149" t="s">
        <v>96</v>
      </c>
      <c r="D12" s="150"/>
      <c r="E12" s="150"/>
      <c r="F12" s="150"/>
      <c r="G12" s="150"/>
      <c r="H12" s="150"/>
      <c r="I12" s="151"/>
      <c r="J12" s="7"/>
      <c r="K12" s="149" t="s">
        <v>97</v>
      </c>
      <c r="L12" s="150"/>
      <c r="M12" s="150"/>
      <c r="N12" s="150"/>
      <c r="O12" s="150"/>
      <c r="P12" s="150"/>
      <c r="Q12" s="151"/>
      <c r="R12" s="7"/>
    </row>
    <row r="13" spans="1:563" x14ac:dyDescent="0.3">
      <c r="B13" s="7"/>
      <c r="C13" s="6"/>
      <c r="D13" s="7"/>
      <c r="E13" s="7"/>
      <c r="F13" s="7"/>
      <c r="G13" s="7"/>
      <c r="H13" s="7"/>
      <c r="I13" s="8"/>
      <c r="J13" s="7"/>
      <c r="K13" s="6"/>
      <c r="L13" s="7"/>
      <c r="M13" s="7"/>
      <c r="N13" s="7"/>
      <c r="O13" s="7"/>
      <c r="P13" s="7"/>
      <c r="Q13" s="8"/>
      <c r="R13" s="7"/>
    </row>
    <row r="14" spans="1:563" x14ac:dyDescent="0.3">
      <c r="B14" s="7"/>
      <c r="C14" s="6"/>
      <c r="D14" s="80" t="s">
        <v>92</v>
      </c>
      <c r="E14" s="56"/>
      <c r="F14" s="80" t="s">
        <v>18</v>
      </c>
      <c r="G14" s="56"/>
      <c r="H14" s="80" t="s">
        <v>19</v>
      </c>
      <c r="I14" s="29"/>
      <c r="J14" s="7"/>
      <c r="K14" s="6"/>
      <c r="L14" s="80" t="s">
        <v>92</v>
      </c>
      <c r="M14" s="56"/>
      <c r="N14" s="80" t="s">
        <v>18</v>
      </c>
      <c r="O14" s="56"/>
      <c r="P14" s="80" t="s">
        <v>19</v>
      </c>
      <c r="Q14" s="8"/>
      <c r="R14" s="7"/>
    </row>
    <row r="15" spans="1:563" x14ac:dyDescent="0.3">
      <c r="B15" s="7"/>
      <c r="C15" s="10" t="s">
        <v>98</v>
      </c>
      <c r="D15" s="46">
        <v>0</v>
      </c>
      <c r="E15" s="57"/>
      <c r="F15" s="46">
        <v>0</v>
      </c>
      <c r="G15" s="57"/>
      <c r="H15" s="46">
        <v>0</v>
      </c>
      <c r="I15" s="12"/>
      <c r="J15" s="7"/>
      <c r="K15" s="10" t="s">
        <v>98</v>
      </c>
      <c r="L15" s="46">
        <v>0</v>
      </c>
      <c r="M15" s="57"/>
      <c r="N15" s="46">
        <v>0</v>
      </c>
      <c r="O15" s="57"/>
      <c r="P15" s="46">
        <v>0</v>
      </c>
      <c r="Q15" s="8"/>
      <c r="R15" s="7"/>
    </row>
    <row r="16" spans="1:563" x14ac:dyDescent="0.3">
      <c r="B16" s="7"/>
      <c r="C16" s="6"/>
      <c r="D16" s="7"/>
      <c r="E16" s="7"/>
      <c r="F16" s="7"/>
      <c r="G16" s="7"/>
      <c r="H16" s="7"/>
      <c r="I16" s="8"/>
      <c r="J16" s="7"/>
      <c r="K16" s="6"/>
      <c r="L16" s="7"/>
      <c r="M16" s="7"/>
      <c r="N16" s="7"/>
      <c r="O16" s="7"/>
      <c r="P16" s="7"/>
      <c r="Q16" s="8"/>
      <c r="R16" s="7"/>
    </row>
    <row r="17" spans="2:18" x14ac:dyDescent="0.3">
      <c r="B17" s="7"/>
      <c r="C17" s="10" t="s">
        <v>99</v>
      </c>
      <c r="D17" s="58"/>
      <c r="E17" s="58"/>
      <c r="F17" s="58"/>
      <c r="G17" s="58"/>
      <c r="H17" s="58"/>
      <c r="I17" s="30"/>
      <c r="J17" s="7"/>
      <c r="K17" s="10" t="s">
        <v>99</v>
      </c>
      <c r="L17" s="7"/>
      <c r="M17" s="7"/>
      <c r="N17" s="7"/>
      <c r="O17" s="7"/>
      <c r="P17" s="7"/>
      <c r="Q17" s="8"/>
      <c r="R17" s="7"/>
    </row>
    <row r="18" spans="2:18" x14ac:dyDescent="0.3">
      <c r="B18" s="7"/>
      <c r="C18" s="13" t="s">
        <v>100</v>
      </c>
      <c r="D18" s="45">
        <v>0</v>
      </c>
      <c r="E18" s="57"/>
      <c r="F18" s="45">
        <v>0</v>
      </c>
      <c r="G18" s="57"/>
      <c r="H18" s="45">
        <v>0</v>
      </c>
      <c r="I18" s="12"/>
      <c r="J18" s="7"/>
      <c r="K18" s="13" t="s">
        <v>100</v>
      </c>
      <c r="L18" s="45">
        <v>0</v>
      </c>
      <c r="M18" s="57"/>
      <c r="N18" s="45">
        <v>0</v>
      </c>
      <c r="O18" s="57"/>
      <c r="P18" s="45">
        <v>0</v>
      </c>
      <c r="Q18" s="8"/>
      <c r="R18" s="7"/>
    </row>
    <row r="19" spans="2:18" x14ac:dyDescent="0.3">
      <c r="B19" s="7"/>
      <c r="C19" s="13" t="s">
        <v>101</v>
      </c>
      <c r="D19" s="45"/>
      <c r="E19" s="57"/>
      <c r="F19" s="45"/>
      <c r="G19" s="57"/>
      <c r="H19" s="45"/>
      <c r="I19" s="12"/>
      <c r="J19" s="7"/>
      <c r="K19" s="13" t="s">
        <v>101</v>
      </c>
      <c r="L19" s="45">
        <v>0</v>
      </c>
      <c r="M19" s="57"/>
      <c r="N19" s="45">
        <v>0</v>
      </c>
      <c r="O19" s="57"/>
      <c r="P19" s="45">
        <v>0</v>
      </c>
      <c r="Q19" s="8"/>
      <c r="R19" s="7"/>
    </row>
    <row r="20" spans="2:18" x14ac:dyDescent="0.3">
      <c r="B20" s="7"/>
      <c r="C20" s="13" t="s">
        <v>102</v>
      </c>
      <c r="D20" s="45">
        <v>0</v>
      </c>
      <c r="E20" s="57"/>
      <c r="F20" s="45">
        <v>0</v>
      </c>
      <c r="G20" s="57"/>
      <c r="H20" s="45">
        <v>0</v>
      </c>
      <c r="I20" s="12"/>
      <c r="J20" s="7"/>
      <c r="K20" s="13" t="s">
        <v>102</v>
      </c>
      <c r="L20" s="45">
        <v>0</v>
      </c>
      <c r="M20" s="57"/>
      <c r="N20" s="45">
        <v>0</v>
      </c>
      <c r="O20" s="57"/>
      <c r="P20" s="45">
        <v>0</v>
      </c>
      <c r="Q20" s="8"/>
      <c r="R20" s="7"/>
    </row>
    <row r="21" spans="2:18" x14ac:dyDescent="0.3">
      <c r="B21" s="7"/>
      <c r="C21" s="6"/>
      <c r="D21" s="7"/>
      <c r="E21" s="7"/>
      <c r="F21" s="7"/>
      <c r="G21" s="7"/>
      <c r="H21" s="7"/>
      <c r="I21" s="8"/>
      <c r="J21" s="7"/>
      <c r="K21" s="6"/>
      <c r="L21" s="7"/>
      <c r="M21" s="7"/>
      <c r="N21" s="7"/>
      <c r="O21" s="7"/>
      <c r="P21" s="7"/>
      <c r="Q21" s="8"/>
      <c r="R21" s="7"/>
    </row>
    <row r="22" spans="2:18" x14ac:dyDescent="0.3">
      <c r="B22" s="7"/>
      <c r="C22" s="10" t="s">
        <v>103</v>
      </c>
      <c r="D22" s="1">
        <f>SUM(D15,D18:D20)</f>
        <v>0</v>
      </c>
      <c r="E22" s="57"/>
      <c r="F22" s="1">
        <f t="shared" ref="F22:H22" si="0">SUM(F15,F18:F20)</f>
        <v>0</v>
      </c>
      <c r="G22" s="57"/>
      <c r="H22" s="1">
        <f t="shared" si="0"/>
        <v>0</v>
      </c>
      <c r="I22" s="12"/>
      <c r="J22" s="7"/>
      <c r="K22" s="10" t="s">
        <v>104</v>
      </c>
      <c r="L22" s="1">
        <f>SUM(L15,L18:L20)</f>
        <v>0</v>
      </c>
      <c r="M22" s="57"/>
      <c r="N22" s="1">
        <f>SUM(N15,N18:N20)</f>
        <v>0</v>
      </c>
      <c r="O22" s="57"/>
      <c r="P22" s="1">
        <f>SUM(P15,P18:P20)</f>
        <v>0</v>
      </c>
      <c r="Q22" s="8"/>
      <c r="R22" s="7"/>
    </row>
    <row r="23" spans="2:18" ht="15" thickBot="1" x14ac:dyDescent="0.35">
      <c r="B23" s="7"/>
      <c r="C23" s="18"/>
      <c r="D23" s="16"/>
      <c r="E23" s="16"/>
      <c r="F23" s="16"/>
      <c r="G23" s="16"/>
      <c r="H23" s="16"/>
      <c r="I23" s="19"/>
      <c r="J23" s="7"/>
      <c r="K23" s="18"/>
      <c r="L23" s="16"/>
      <c r="M23" s="16"/>
      <c r="N23" s="16"/>
      <c r="O23" s="16"/>
      <c r="P23" s="16"/>
      <c r="Q23" s="19"/>
      <c r="R23" s="7"/>
    </row>
    <row r="24" spans="2:18" ht="15" thickBot="1" x14ac:dyDescent="0.35">
      <c r="B24" s="7"/>
      <c r="C24" s="7"/>
      <c r="D24" s="7"/>
      <c r="E24" s="7"/>
      <c r="F24" s="7"/>
      <c r="G24" s="7"/>
      <c r="H24" s="7"/>
      <c r="I24" s="7"/>
      <c r="J24" s="7"/>
      <c r="K24" s="7"/>
      <c r="L24" s="7"/>
      <c r="M24" s="7"/>
      <c r="N24" s="7"/>
      <c r="O24" s="7"/>
      <c r="P24" s="7"/>
      <c r="Q24" s="7"/>
      <c r="R24" s="7"/>
    </row>
    <row r="25" spans="2:18" ht="19.8" x14ac:dyDescent="0.4">
      <c r="B25" s="7"/>
      <c r="C25" s="149" t="s">
        <v>105</v>
      </c>
      <c r="D25" s="150"/>
      <c r="E25" s="150"/>
      <c r="F25" s="150"/>
      <c r="G25" s="150"/>
      <c r="H25" s="150"/>
      <c r="I25" s="151"/>
      <c r="J25" s="7"/>
      <c r="K25" s="167" t="s">
        <v>106</v>
      </c>
      <c r="L25" s="168"/>
      <c r="M25" s="168"/>
      <c r="N25" s="168"/>
      <c r="O25" s="168"/>
      <c r="P25" s="168"/>
      <c r="Q25" s="169"/>
      <c r="R25" s="7"/>
    </row>
    <row r="26" spans="2:18" ht="15" customHeight="1" x14ac:dyDescent="0.3">
      <c r="B26" s="7"/>
      <c r="C26" s="212" t="s">
        <v>179</v>
      </c>
      <c r="D26" s="213"/>
      <c r="E26" s="213"/>
      <c r="F26" s="213"/>
      <c r="G26" s="213"/>
      <c r="H26" s="213"/>
      <c r="I26" s="214"/>
      <c r="J26" s="7"/>
      <c r="K26" s="236"/>
      <c r="L26" s="237"/>
      <c r="M26" s="237"/>
      <c r="N26" s="237"/>
      <c r="O26" s="237"/>
      <c r="P26" s="237"/>
      <c r="Q26" s="238"/>
      <c r="R26" s="7"/>
    </row>
    <row r="27" spans="2:18" x14ac:dyDescent="0.3">
      <c r="B27" s="7"/>
      <c r="C27" s="212"/>
      <c r="D27" s="213"/>
      <c r="E27" s="213"/>
      <c r="F27" s="213"/>
      <c r="G27" s="213"/>
      <c r="H27" s="213"/>
      <c r="I27" s="214"/>
      <c r="J27" s="7"/>
      <c r="K27" s="6"/>
      <c r="L27" s="82" t="s">
        <v>92</v>
      </c>
      <c r="M27" s="56"/>
      <c r="N27" s="82" t="s">
        <v>18</v>
      </c>
      <c r="O27" s="56"/>
      <c r="P27" s="82" t="s">
        <v>19</v>
      </c>
      <c r="Q27" s="8"/>
      <c r="R27" s="7"/>
    </row>
    <row r="28" spans="2:18" x14ac:dyDescent="0.3">
      <c r="B28" s="7"/>
      <c r="C28" s="212"/>
      <c r="D28" s="251"/>
      <c r="E28" s="251"/>
      <c r="F28" s="251"/>
      <c r="G28" s="251"/>
      <c r="H28" s="251"/>
      <c r="I28" s="252"/>
      <c r="J28" s="7"/>
      <c r="K28" s="13" t="s">
        <v>107</v>
      </c>
      <c r="L28" s="49">
        <f>IF(D7=0, 0, IF(AND(D7&gt;1,D7&lt;=40), 25, IF(D7&lt;=50, 20, IF(D7&lt;=55, 15, IF(D7&lt;=60, 10, 5)))))</f>
        <v>0</v>
      </c>
      <c r="M28" s="7"/>
      <c r="N28" s="49">
        <f>IF(D7=0, 0, IF(AND(D7&gt;1,D7&lt;40), 15, IF(D7&lt;=50, 10, IF(D7&lt;=55, 8, IF(D7&lt;=60, 5, 3)))))</f>
        <v>0</v>
      </c>
      <c r="O28" s="7"/>
      <c r="P28" s="49">
        <f>IF(D7=0, 0, IF(AND(D7&gt;1,D7&lt;40), 25, IF(D7&lt;=50, 20, IF(D7&lt;=55, 15, IF(D7&lt;=60, 10, 5)))))</f>
        <v>0</v>
      </c>
      <c r="Q28" s="8"/>
      <c r="R28" s="7"/>
    </row>
    <row r="29" spans="2:18" x14ac:dyDescent="0.3">
      <c r="B29" s="7"/>
      <c r="C29" s="6"/>
      <c r="D29" s="7"/>
      <c r="E29" s="7"/>
      <c r="F29" s="7"/>
      <c r="G29" s="7"/>
      <c r="H29" s="7"/>
      <c r="I29" s="8"/>
      <c r="J29" s="7"/>
      <c r="K29" s="13" t="s">
        <v>108</v>
      </c>
      <c r="L29" s="1">
        <v>0</v>
      </c>
      <c r="M29" s="57"/>
      <c r="N29" s="1">
        <v>0</v>
      </c>
      <c r="O29" s="57"/>
      <c r="P29" s="1">
        <v>0</v>
      </c>
      <c r="Q29" s="8"/>
      <c r="R29" s="7"/>
    </row>
    <row r="30" spans="2:18" ht="15" thickBot="1" x14ac:dyDescent="0.35">
      <c r="B30" s="7"/>
      <c r="C30" s="10" t="s">
        <v>67</v>
      </c>
      <c r="D30" s="230">
        <v>2025</v>
      </c>
      <c r="E30" s="230"/>
      <c r="F30" s="7"/>
      <c r="G30" s="162">
        <f>D30-1</f>
        <v>2024</v>
      </c>
      <c r="H30" s="162"/>
      <c r="I30" s="2"/>
      <c r="J30" s="7"/>
      <c r="K30" s="18"/>
      <c r="L30" s="16"/>
      <c r="M30" s="16"/>
      <c r="N30" s="16"/>
      <c r="O30" s="16"/>
      <c r="P30" s="16"/>
      <c r="Q30" s="19"/>
      <c r="R30" s="7"/>
    </row>
    <row r="31" spans="2:18" ht="15" thickBot="1" x14ac:dyDescent="0.35">
      <c r="B31" s="7"/>
      <c r="C31" s="10" t="s">
        <v>109</v>
      </c>
      <c r="D31" s="231">
        <v>0</v>
      </c>
      <c r="E31" s="231"/>
      <c r="F31" s="7"/>
      <c r="G31" s="231">
        <v>0</v>
      </c>
      <c r="H31" s="231"/>
      <c r="I31" s="12"/>
      <c r="J31" s="7"/>
      <c r="K31" s="7"/>
      <c r="L31" s="7"/>
      <c r="M31" s="7"/>
      <c r="N31" s="7"/>
      <c r="O31" s="7"/>
      <c r="P31" s="7"/>
      <c r="Q31" s="7"/>
      <c r="R31" s="7"/>
    </row>
    <row r="32" spans="2:18" ht="19.8" x14ac:dyDescent="0.4">
      <c r="B32" s="7"/>
      <c r="C32" s="185"/>
      <c r="D32" s="175"/>
      <c r="E32" s="175"/>
      <c r="F32" s="175"/>
      <c r="G32" s="175"/>
      <c r="H32" s="175"/>
      <c r="I32" s="20"/>
      <c r="J32" s="7"/>
      <c r="K32" s="167" t="s">
        <v>110</v>
      </c>
      <c r="L32" s="168"/>
      <c r="M32" s="168"/>
      <c r="N32" s="168"/>
      <c r="O32" s="168"/>
      <c r="P32" s="168"/>
      <c r="Q32" s="169"/>
      <c r="R32" s="7"/>
    </row>
    <row r="33" spans="2:18" x14ac:dyDescent="0.3">
      <c r="B33" s="7"/>
      <c r="C33" s="10" t="s">
        <v>111</v>
      </c>
      <c r="D33" s="231">
        <v>0</v>
      </c>
      <c r="E33" s="231"/>
      <c r="G33" s="231">
        <v>0</v>
      </c>
      <c r="H33" s="231"/>
      <c r="I33" s="12"/>
      <c r="J33" s="7"/>
      <c r="K33" s="239" t="s">
        <v>112</v>
      </c>
      <c r="L33" s="240"/>
      <c r="M33" s="240"/>
      <c r="N33" s="240"/>
      <c r="O33" s="240"/>
      <c r="P33" s="240"/>
      <c r="Q33" s="241"/>
      <c r="R33" s="7"/>
    </row>
    <row r="34" spans="2:18" x14ac:dyDescent="0.3">
      <c r="B34" s="7"/>
      <c r="C34" s="6"/>
      <c r="D34" s="7"/>
      <c r="E34" s="7"/>
      <c r="F34" s="7"/>
      <c r="G34" s="7"/>
      <c r="H34" s="7"/>
      <c r="I34" s="8"/>
      <c r="J34" s="7"/>
      <c r="K34" s="6"/>
      <c r="L34" s="7"/>
      <c r="M34" s="7"/>
      <c r="N34" s="7"/>
      <c r="O34" s="7"/>
      <c r="P34" s="7"/>
      <c r="Q34" s="8"/>
      <c r="R34" s="7"/>
    </row>
    <row r="35" spans="2:18" x14ac:dyDescent="0.3">
      <c r="B35" s="7"/>
      <c r="C35" s="10" t="s">
        <v>113</v>
      </c>
      <c r="D35" s="59"/>
      <c r="E35" s="59"/>
      <c r="F35" s="59"/>
      <c r="G35" s="59"/>
      <c r="H35" s="59"/>
      <c r="I35" s="25"/>
      <c r="J35" s="7"/>
      <c r="K35" s="10" t="s">
        <v>114</v>
      </c>
      <c r="M35" s="27"/>
      <c r="N35" s="235">
        <v>0</v>
      </c>
      <c r="O35" s="235"/>
      <c r="P35" s="235"/>
      <c r="Q35" s="28"/>
      <c r="R35" s="7"/>
    </row>
    <row r="36" spans="2:18" ht="15" thickBot="1" x14ac:dyDescent="0.35">
      <c r="B36" s="7"/>
      <c r="C36" s="13" t="s">
        <v>115</v>
      </c>
      <c r="D36" s="231">
        <v>0</v>
      </c>
      <c r="E36" s="231"/>
      <c r="F36" s="7"/>
      <c r="G36" s="231">
        <v>0</v>
      </c>
      <c r="H36" s="231"/>
      <c r="I36" s="12"/>
      <c r="J36" s="7"/>
      <c r="K36" s="18"/>
      <c r="L36" s="16"/>
      <c r="M36" s="16"/>
      <c r="N36" s="16"/>
      <c r="O36" s="16"/>
      <c r="P36" s="16"/>
      <c r="Q36" s="19"/>
      <c r="R36" s="7"/>
    </row>
    <row r="37" spans="2:18" ht="15" thickBot="1" x14ac:dyDescent="0.35">
      <c r="B37" s="7"/>
      <c r="C37" s="13" t="s">
        <v>116</v>
      </c>
      <c r="D37" s="231">
        <v>0</v>
      </c>
      <c r="E37" s="231"/>
      <c r="F37" s="7"/>
      <c r="G37" s="231">
        <v>0</v>
      </c>
      <c r="H37" s="231"/>
      <c r="I37" s="12"/>
      <c r="J37" s="7"/>
      <c r="K37" s="7"/>
      <c r="L37" s="7"/>
      <c r="M37" s="7"/>
      <c r="N37" s="7"/>
      <c r="O37" s="7"/>
      <c r="P37" s="7"/>
      <c r="Q37" s="7"/>
      <c r="R37" s="7"/>
    </row>
    <row r="38" spans="2:18" ht="19.8" x14ac:dyDescent="0.4">
      <c r="B38" s="7"/>
      <c r="C38" s="13" t="s">
        <v>117</v>
      </c>
      <c r="D38" s="231">
        <v>0</v>
      </c>
      <c r="E38" s="231"/>
      <c r="F38" s="7"/>
      <c r="G38" s="231">
        <v>0</v>
      </c>
      <c r="H38" s="231"/>
      <c r="I38" s="12"/>
      <c r="J38" s="7"/>
      <c r="K38" s="167" t="s">
        <v>118</v>
      </c>
      <c r="L38" s="168"/>
      <c r="M38" s="168"/>
      <c r="N38" s="168"/>
      <c r="O38" s="168"/>
      <c r="P38" s="168"/>
      <c r="Q38" s="169"/>
      <c r="R38" s="7"/>
    </row>
    <row r="39" spans="2:18" x14ac:dyDescent="0.3">
      <c r="B39" s="7"/>
      <c r="C39" s="185"/>
      <c r="D39" s="175"/>
      <c r="E39" s="175"/>
      <c r="F39" s="175"/>
      <c r="G39" s="175"/>
      <c r="H39" s="175"/>
      <c r="I39" s="20"/>
      <c r="J39" s="7"/>
      <c r="K39" s="248" t="s">
        <v>119</v>
      </c>
      <c r="L39" s="249"/>
      <c r="M39" s="249"/>
      <c r="N39" s="249"/>
      <c r="O39" s="249"/>
      <c r="P39" s="249"/>
      <c r="Q39" s="250"/>
      <c r="R39" s="7"/>
    </row>
    <row r="40" spans="2:18" x14ac:dyDescent="0.3">
      <c r="B40" s="7"/>
      <c r="C40" s="10" t="s">
        <v>120</v>
      </c>
      <c r="D40" s="59"/>
      <c r="E40" s="59"/>
      <c r="F40" s="59"/>
      <c r="G40" s="59"/>
      <c r="H40" s="59"/>
      <c r="I40" s="25"/>
      <c r="J40" s="7"/>
      <c r="K40" s="243" t="s">
        <v>121</v>
      </c>
      <c r="L40" s="244"/>
      <c r="M40" s="244"/>
      <c r="N40" s="244"/>
      <c r="O40" s="244"/>
      <c r="P40" s="244"/>
      <c r="Q40" s="245"/>
      <c r="R40" s="7"/>
    </row>
    <row r="41" spans="2:18" x14ac:dyDescent="0.3">
      <c r="B41" s="7"/>
      <c r="C41" s="13" t="s">
        <v>122</v>
      </c>
      <c r="D41" s="231">
        <v>0</v>
      </c>
      <c r="E41" s="231"/>
      <c r="F41" s="7"/>
      <c r="G41" s="231">
        <v>0</v>
      </c>
      <c r="H41" s="231"/>
      <c r="I41" s="12"/>
      <c r="J41" s="7"/>
      <c r="K41" s="243" t="s">
        <v>123</v>
      </c>
      <c r="L41" s="244"/>
      <c r="M41" s="244"/>
      <c r="N41" s="244"/>
      <c r="O41" s="244"/>
      <c r="P41" s="244"/>
      <c r="Q41" s="245"/>
      <c r="R41" s="7"/>
    </row>
    <row r="42" spans="2:18" x14ac:dyDescent="0.3">
      <c r="B42" s="7"/>
      <c r="C42" s="13" t="s">
        <v>124</v>
      </c>
      <c r="D42" s="231">
        <v>0</v>
      </c>
      <c r="E42" s="231"/>
      <c r="F42" s="7"/>
      <c r="G42" s="231">
        <v>0</v>
      </c>
      <c r="H42" s="231"/>
      <c r="I42" s="12"/>
      <c r="J42" s="7"/>
      <c r="K42" s="243" t="s">
        <v>125</v>
      </c>
      <c r="L42" s="244"/>
      <c r="M42" s="244"/>
      <c r="N42" s="244"/>
      <c r="O42" s="244"/>
      <c r="P42" s="244"/>
      <c r="Q42" s="245"/>
      <c r="R42" s="7"/>
    </row>
    <row r="43" spans="2:18" x14ac:dyDescent="0.3">
      <c r="B43" s="7"/>
      <c r="C43" s="13" t="s">
        <v>84</v>
      </c>
      <c r="D43" s="231">
        <v>0</v>
      </c>
      <c r="E43" s="231"/>
      <c r="F43" s="7"/>
      <c r="G43" s="231">
        <v>0</v>
      </c>
      <c r="H43" s="231"/>
      <c r="I43" s="12"/>
      <c r="J43" s="7"/>
      <c r="K43" s="185"/>
      <c r="L43" s="175"/>
      <c r="M43" s="175"/>
      <c r="N43" s="175"/>
      <c r="O43" s="175"/>
      <c r="P43" s="175"/>
      <c r="Q43" s="202"/>
      <c r="R43" s="7"/>
    </row>
    <row r="44" spans="2:18" x14ac:dyDescent="0.3">
      <c r="B44" s="7"/>
      <c r="C44" s="13" t="s">
        <v>126</v>
      </c>
      <c r="D44" s="231">
        <v>0</v>
      </c>
      <c r="E44" s="231"/>
      <c r="F44" s="7"/>
      <c r="G44" s="231">
        <v>0</v>
      </c>
      <c r="H44" s="231"/>
      <c r="I44" s="12"/>
      <c r="J44" s="7"/>
      <c r="K44" s="74"/>
      <c r="L44" s="7"/>
      <c r="M44" s="7"/>
      <c r="N44" s="7"/>
      <c r="O44" s="7"/>
      <c r="P44" s="7"/>
      <c r="Q44" s="8"/>
      <c r="R44" s="7"/>
    </row>
    <row r="45" spans="2:18" x14ac:dyDescent="0.3">
      <c r="B45" s="7"/>
      <c r="C45" s="13" t="s">
        <v>127</v>
      </c>
      <c r="D45" s="231">
        <v>0</v>
      </c>
      <c r="E45" s="231"/>
      <c r="F45" s="7"/>
      <c r="G45" s="231">
        <v>0</v>
      </c>
      <c r="H45" s="231"/>
      <c r="I45" s="12"/>
      <c r="J45" s="7"/>
      <c r="K45" s="10" t="s">
        <v>128</v>
      </c>
      <c r="L45" s="7"/>
      <c r="M45" s="7"/>
      <c r="N45" s="7"/>
      <c r="O45" s="7"/>
      <c r="P45" s="7"/>
      <c r="Q45" s="8"/>
      <c r="R45" s="7"/>
    </row>
    <row r="46" spans="2:18" ht="14.55" customHeight="1" x14ac:dyDescent="0.3">
      <c r="B46" s="7"/>
      <c r="C46" s="185"/>
      <c r="D46" s="175"/>
      <c r="E46" s="175"/>
      <c r="F46" s="175"/>
      <c r="G46" s="175"/>
      <c r="H46" s="175"/>
      <c r="I46" s="20"/>
      <c r="J46" s="7"/>
      <c r="K46" s="21"/>
      <c r="L46" s="78"/>
      <c r="M46" s="7"/>
      <c r="N46" s="242"/>
      <c r="O46" s="242"/>
      <c r="P46" s="242"/>
      <c r="Q46" s="8"/>
      <c r="R46" s="7"/>
    </row>
    <row r="47" spans="2:18" ht="15" customHeight="1" x14ac:dyDescent="0.3">
      <c r="B47" s="7"/>
      <c r="C47" s="24" t="s">
        <v>129</v>
      </c>
      <c r="D47" s="226">
        <f>((D33-(SUM(D36:D38))+(SUM(D41:D45)))*D10)</f>
        <v>0</v>
      </c>
      <c r="E47" s="226"/>
      <c r="G47" s="226">
        <f>((G33-(SUM(G36:H38))+(SUM(G41:H45)))*D10)</f>
        <v>0</v>
      </c>
      <c r="H47" s="226"/>
      <c r="I47" s="3"/>
      <c r="J47" s="7"/>
      <c r="K47" s="6"/>
      <c r="L47" s="7"/>
      <c r="M47" s="7"/>
      <c r="N47" s="7"/>
      <c r="O47" s="7"/>
      <c r="P47" s="7"/>
      <c r="Q47" s="8"/>
      <c r="R47" s="7"/>
    </row>
    <row r="48" spans="2:18" x14ac:dyDescent="0.3">
      <c r="B48" s="7"/>
      <c r="C48" s="24"/>
      <c r="D48" s="60"/>
      <c r="E48" s="7"/>
      <c r="F48" s="60"/>
      <c r="G48" s="7"/>
      <c r="H48" s="60"/>
      <c r="I48" s="3"/>
      <c r="J48" s="7"/>
      <c r="K48" s="21" t="s">
        <v>130</v>
      </c>
      <c r="L48" s="77" t="s">
        <v>137</v>
      </c>
      <c r="M48" s="7"/>
      <c r="N48" s="255" t="str">
        <f>IF(OR(ISBLANK(L48), ISBLANK(L52)),"Please confirm methodology in cell K47 &amp; K51", IF(OR(L52="Y", L52="Yes", L48="N", L48="No"),"$0", L49*10))</f>
        <v>$0</v>
      </c>
      <c r="O48" s="255"/>
      <c r="P48" s="255"/>
      <c r="Q48" s="8"/>
      <c r="R48" s="7"/>
    </row>
    <row r="49" spans="2:18" x14ac:dyDescent="0.3">
      <c r="B49" s="7"/>
      <c r="C49" s="10" t="s">
        <v>131</v>
      </c>
      <c r="D49" s="226" t="str">
        <f>IFERROR(IF(COUNTIF(D47:H47,"&gt;0")=1,SUM(D47:H47),AVERAGEIF(D47:H47,"&gt;0")), "$0")</f>
        <v>$0</v>
      </c>
      <c r="E49" s="226"/>
      <c r="F49" s="226"/>
      <c r="G49" s="226"/>
      <c r="H49" s="226"/>
      <c r="I49" s="3"/>
      <c r="J49" s="7"/>
      <c r="K49" s="13" t="s">
        <v>132</v>
      </c>
      <c r="L49" s="70">
        <v>0</v>
      </c>
      <c r="M49" s="7"/>
      <c r="N49" s="7"/>
      <c r="O49" s="7"/>
      <c r="P49" s="7"/>
      <c r="Q49" s="8"/>
      <c r="R49" s="7"/>
    </row>
    <row r="50" spans="2:18" x14ac:dyDescent="0.3">
      <c r="B50" s="7"/>
      <c r="C50" s="13" t="s">
        <v>133</v>
      </c>
      <c r="D50" s="258">
        <f>D49*2</f>
        <v>0</v>
      </c>
      <c r="E50" s="259"/>
      <c r="F50" s="259"/>
      <c r="G50" s="259"/>
      <c r="H50" s="260"/>
      <c r="I50" s="3"/>
      <c r="J50" s="7"/>
      <c r="K50" s="6"/>
      <c r="L50" s="7"/>
      <c r="M50" s="7"/>
      <c r="N50" s="7"/>
      <c r="O50" s="7"/>
      <c r="P50" s="7"/>
      <c r="Q50" s="8"/>
      <c r="R50" s="7"/>
    </row>
    <row r="51" spans="2:18" x14ac:dyDescent="0.3">
      <c r="B51" s="7"/>
      <c r="C51" s="13" t="s">
        <v>134</v>
      </c>
      <c r="D51" s="258">
        <f>D49*3</f>
        <v>0</v>
      </c>
      <c r="E51" s="259"/>
      <c r="F51" s="259"/>
      <c r="G51" s="259"/>
      <c r="H51" s="260"/>
      <c r="I51" s="3"/>
      <c r="J51" s="7"/>
      <c r="K51" s="6"/>
      <c r="L51" s="7"/>
      <c r="M51" s="7"/>
      <c r="N51" s="7"/>
      <c r="O51" s="7"/>
      <c r="P51" s="7"/>
      <c r="Q51" s="8"/>
      <c r="R51" s="7"/>
    </row>
    <row r="52" spans="2:18" x14ac:dyDescent="0.3">
      <c r="B52" s="7"/>
      <c r="C52" s="23" t="s">
        <v>135</v>
      </c>
      <c r="D52" s="258">
        <f>D49*4</f>
        <v>0</v>
      </c>
      <c r="E52" s="259"/>
      <c r="F52" s="259"/>
      <c r="G52" s="259"/>
      <c r="H52" s="260"/>
      <c r="I52" s="3"/>
      <c r="J52" s="7"/>
      <c r="K52" s="21" t="s">
        <v>136</v>
      </c>
      <c r="L52" s="77" t="s">
        <v>173</v>
      </c>
      <c r="M52" s="7"/>
      <c r="N52" s="255"/>
      <c r="O52" s="255"/>
      <c r="P52" s="255"/>
      <c r="Q52" s="8"/>
      <c r="R52" s="7"/>
    </row>
    <row r="53" spans="2:18" x14ac:dyDescent="0.3">
      <c r="B53" s="7"/>
      <c r="C53" s="227" t="s">
        <v>138</v>
      </c>
      <c r="D53" s="228"/>
      <c r="E53" s="228"/>
      <c r="F53" s="228"/>
      <c r="G53" s="228"/>
      <c r="H53" s="228"/>
      <c r="I53" s="229"/>
      <c r="J53" s="7"/>
      <c r="K53" s="13" t="s">
        <v>79</v>
      </c>
      <c r="L53" s="70">
        <v>3104315</v>
      </c>
      <c r="M53" s="7"/>
      <c r="O53" s="7"/>
      <c r="P53" s="7"/>
      <c r="Q53" s="8"/>
      <c r="R53" s="7"/>
    </row>
    <row r="54" spans="2:18" x14ac:dyDescent="0.3">
      <c r="B54" s="7"/>
      <c r="C54" s="227"/>
      <c r="D54" s="228"/>
      <c r="E54" s="228"/>
      <c r="F54" s="228"/>
      <c r="G54" s="228"/>
      <c r="H54" s="228"/>
      <c r="I54" s="229"/>
      <c r="J54" s="7"/>
      <c r="K54" s="13" t="s">
        <v>139</v>
      </c>
      <c r="L54" s="71">
        <v>0.5</v>
      </c>
      <c r="M54" s="7"/>
      <c r="N54" s="7"/>
      <c r="O54" s="7"/>
      <c r="P54" s="7"/>
      <c r="Q54" s="8"/>
      <c r="R54" s="7"/>
    </row>
    <row r="55" spans="2:18" x14ac:dyDescent="0.3">
      <c r="B55" s="7"/>
      <c r="C55" s="22" t="s">
        <v>140</v>
      </c>
      <c r="D55" s="246">
        <f>D50</f>
        <v>0</v>
      </c>
      <c r="E55" s="247"/>
      <c r="F55" s="52" t="s">
        <v>141</v>
      </c>
      <c r="G55" s="246">
        <f>D52</f>
        <v>0</v>
      </c>
      <c r="H55" s="247"/>
      <c r="I55" s="5"/>
      <c r="J55" s="7"/>
      <c r="K55" s="6"/>
      <c r="M55" s="7"/>
      <c r="N55" s="7"/>
      <c r="O55" s="7"/>
      <c r="P55" s="7"/>
      <c r="Q55" s="8"/>
      <c r="R55" s="7"/>
    </row>
    <row r="56" spans="2:18" x14ac:dyDescent="0.3">
      <c r="B56" s="7"/>
      <c r="C56" s="22" t="s">
        <v>142</v>
      </c>
      <c r="D56" s="226"/>
      <c r="E56" s="226"/>
      <c r="F56" s="226"/>
      <c r="G56" s="226"/>
      <c r="H56" s="226"/>
      <c r="I56" s="3"/>
      <c r="J56" s="7"/>
      <c r="K56" s="6"/>
      <c r="L56" s="7"/>
      <c r="M56" s="7"/>
      <c r="N56" s="7"/>
      <c r="O56" s="7"/>
      <c r="P56" s="7"/>
      <c r="Q56" s="8"/>
      <c r="R56" s="7"/>
    </row>
    <row r="57" spans="2:18" x14ac:dyDescent="0.3">
      <c r="B57" s="7"/>
      <c r="C57" s="22"/>
      <c r="D57" s="61"/>
      <c r="E57" s="61"/>
      <c r="F57" s="61"/>
      <c r="G57" s="61"/>
      <c r="H57" s="61"/>
      <c r="I57" s="3"/>
      <c r="J57" s="7"/>
      <c r="K57" s="10" t="s">
        <v>143</v>
      </c>
      <c r="L57" s="7"/>
      <c r="M57" s="7"/>
      <c r="N57" s="255"/>
      <c r="O57" s="257"/>
      <c r="P57" s="257"/>
      <c r="Q57" s="8"/>
      <c r="R57" s="7"/>
    </row>
    <row r="58" spans="2:18" x14ac:dyDescent="0.3">
      <c r="B58" s="7"/>
      <c r="C58" s="232" t="s">
        <v>144</v>
      </c>
      <c r="D58" s="233"/>
      <c r="E58" s="233"/>
      <c r="F58" s="233"/>
      <c r="G58" s="233"/>
      <c r="H58" s="233"/>
      <c r="I58" s="234"/>
      <c r="J58" s="7"/>
      <c r="K58" s="74"/>
      <c r="L58" s="7"/>
      <c r="M58" s="7"/>
      <c r="N58" s="7"/>
      <c r="O58" s="7"/>
      <c r="P58" s="7"/>
      <c r="Q58" s="8"/>
      <c r="R58" s="7"/>
    </row>
    <row r="59" spans="2:18" ht="15" thickBot="1" x14ac:dyDescent="0.35">
      <c r="B59" s="7"/>
      <c r="C59" s="215"/>
      <c r="D59" s="216"/>
      <c r="E59" s="216"/>
      <c r="F59" s="216"/>
      <c r="G59" s="216"/>
      <c r="H59" s="216"/>
      <c r="I59" s="217"/>
      <c r="J59" s="62"/>
      <c r="K59" s="256"/>
      <c r="L59" s="211"/>
      <c r="M59" s="211"/>
      <c r="N59" s="211"/>
      <c r="O59" s="211"/>
      <c r="P59" s="211"/>
      <c r="Q59" s="203"/>
      <c r="R59" s="7"/>
    </row>
    <row r="60" spans="2:18" x14ac:dyDescent="0.3">
      <c r="B60" s="7"/>
      <c r="C60" s="7"/>
      <c r="D60" s="7"/>
      <c r="E60" s="7"/>
      <c r="F60" s="7"/>
      <c r="G60" s="7"/>
      <c r="H60" s="7"/>
      <c r="I60" s="7"/>
      <c r="J60" s="7"/>
      <c r="K60" s="7"/>
      <c r="L60" s="7"/>
      <c r="M60" s="7"/>
      <c r="N60" s="7"/>
      <c r="O60" s="7"/>
      <c r="P60" s="7"/>
      <c r="Q60" s="7"/>
      <c r="R60" s="7"/>
    </row>
    <row r="61" spans="2:18" ht="19.8" x14ac:dyDescent="0.3">
      <c r="B61" s="7"/>
      <c r="C61" s="253" t="s">
        <v>145</v>
      </c>
      <c r="D61" s="254"/>
      <c r="E61" s="254"/>
      <c r="F61" s="254"/>
      <c r="G61" s="254"/>
      <c r="H61" s="254"/>
      <c r="I61" s="254"/>
      <c r="J61" s="254"/>
      <c r="K61" s="254"/>
      <c r="L61" s="254"/>
      <c r="M61" s="254"/>
      <c r="N61" s="254"/>
      <c r="O61" s="254"/>
      <c r="P61" s="254"/>
      <c r="Q61" s="254"/>
      <c r="R61" s="7"/>
    </row>
    <row r="62" spans="2:18" ht="15" thickBot="1" x14ac:dyDescent="0.35">
      <c r="B62" s="7"/>
      <c r="C62" s="7"/>
      <c r="D62" s="7"/>
      <c r="E62" s="7"/>
      <c r="F62" s="7"/>
      <c r="G62" s="7"/>
      <c r="H62" s="7"/>
      <c r="I62" s="7"/>
      <c r="J62" s="7"/>
      <c r="K62" s="7"/>
      <c r="L62" s="7"/>
      <c r="M62" s="7"/>
      <c r="N62" s="7"/>
      <c r="O62" s="7"/>
      <c r="P62" s="7"/>
      <c r="Q62" s="7"/>
      <c r="R62" s="7"/>
    </row>
    <row r="63" spans="2:18" ht="19.8" x14ac:dyDescent="0.4">
      <c r="B63" s="7"/>
      <c r="C63" s="167" t="s">
        <v>91</v>
      </c>
      <c r="D63" s="168"/>
      <c r="E63" s="168"/>
      <c r="F63" s="168"/>
      <c r="G63" s="168"/>
      <c r="H63" s="168"/>
      <c r="I63" s="169"/>
      <c r="J63" s="7"/>
      <c r="K63" s="140" t="s">
        <v>151</v>
      </c>
      <c r="L63" s="79"/>
      <c r="M63" s="79"/>
      <c r="N63" s="79"/>
      <c r="O63" s="79"/>
      <c r="P63" s="79"/>
      <c r="Q63" s="79"/>
      <c r="R63" s="7"/>
    </row>
    <row r="64" spans="2:18" x14ac:dyDescent="0.3">
      <c r="B64" s="7"/>
      <c r="C64" s="209"/>
      <c r="D64" s="175"/>
      <c r="E64" s="175"/>
      <c r="F64" s="175"/>
      <c r="G64" s="175"/>
      <c r="H64" s="175"/>
      <c r="I64" s="202"/>
      <c r="J64" s="7"/>
      <c r="K64" s="7" t="str">
        <f>IF(D10=100%,"Please note that sharepurchase cover is not available when shareholding in an entity is 100%","Nil")</f>
        <v>Nil</v>
      </c>
      <c r="L64" s="79"/>
      <c r="M64" s="79"/>
      <c r="N64" s="79"/>
      <c r="O64" s="79"/>
      <c r="P64" s="79"/>
      <c r="Q64" s="79"/>
      <c r="R64" s="7"/>
    </row>
    <row r="65" spans="2:18" x14ac:dyDescent="0.3">
      <c r="B65" s="7"/>
      <c r="C65" s="209"/>
      <c r="D65" s="80" t="s">
        <v>92</v>
      </c>
      <c r="E65" s="175"/>
      <c r="F65" s="80" t="s">
        <v>18</v>
      </c>
      <c r="G65" s="175"/>
      <c r="H65" s="80" t="s">
        <v>19</v>
      </c>
      <c r="I65" s="202"/>
      <c r="J65" s="7"/>
      <c r="K65" s="79"/>
      <c r="L65" s="79"/>
      <c r="M65" s="79"/>
      <c r="N65" s="79"/>
      <c r="O65" s="79"/>
      <c r="P65" s="79"/>
      <c r="Q65" s="79"/>
      <c r="R65" s="7"/>
    </row>
    <row r="66" spans="2:18" x14ac:dyDescent="0.3">
      <c r="B66" s="7"/>
      <c r="C66" s="209"/>
      <c r="D66" s="7"/>
      <c r="E66" s="175"/>
      <c r="F66" s="7"/>
      <c r="G66" s="175"/>
      <c r="H66" s="7"/>
      <c r="I66" s="202"/>
      <c r="J66" s="7"/>
      <c r="K66" s="79"/>
      <c r="L66" s="79"/>
      <c r="M66" s="79"/>
      <c r="N66" s="79"/>
      <c r="O66" s="79"/>
      <c r="P66" s="79"/>
      <c r="Q66" s="79"/>
      <c r="R66" s="7"/>
    </row>
    <row r="67" spans="2:18" x14ac:dyDescent="0.3">
      <c r="B67" s="7"/>
      <c r="C67" s="209"/>
      <c r="D67" s="1"/>
      <c r="E67" s="175"/>
      <c r="F67" s="48"/>
      <c r="G67" s="175"/>
      <c r="H67" s="1"/>
      <c r="I67" s="202"/>
      <c r="J67" s="7"/>
      <c r="K67" s="79"/>
      <c r="L67" s="79"/>
      <c r="M67" s="79"/>
      <c r="N67" s="79"/>
      <c r="O67" s="79"/>
      <c r="P67" s="79"/>
      <c r="Q67" s="79"/>
      <c r="R67" s="7"/>
    </row>
    <row r="68" spans="2:18" ht="15" thickBot="1" x14ac:dyDescent="0.35">
      <c r="B68" s="7"/>
      <c r="C68" s="210"/>
      <c r="D68" s="16"/>
      <c r="E68" s="211"/>
      <c r="F68" s="16"/>
      <c r="G68" s="211"/>
      <c r="H68" s="16"/>
      <c r="I68" s="203"/>
      <c r="J68" s="7"/>
      <c r="K68" s="79"/>
      <c r="L68" s="79"/>
      <c r="M68" s="79"/>
      <c r="N68" s="79"/>
      <c r="O68" s="79"/>
      <c r="P68" s="79"/>
      <c r="Q68" s="79"/>
      <c r="R68" s="7"/>
    </row>
    <row r="69" spans="2:18" x14ac:dyDescent="0.3">
      <c r="B69" s="7"/>
      <c r="C69" s="7"/>
      <c r="D69" s="7"/>
      <c r="E69" s="7"/>
      <c r="F69" s="7"/>
      <c r="G69" s="7"/>
      <c r="H69" s="7"/>
      <c r="I69" s="7"/>
      <c r="J69" s="7"/>
      <c r="K69" s="7"/>
      <c r="L69" s="7"/>
      <c r="M69" s="7"/>
      <c r="N69" s="7"/>
      <c r="O69" s="7"/>
      <c r="P69" s="7"/>
      <c r="Q69" s="7"/>
      <c r="R69" s="7"/>
    </row>
    <row r="70" spans="2:18" ht="15" thickBot="1" x14ac:dyDescent="0.35">
      <c r="B70" s="7"/>
      <c r="C70" s="7"/>
      <c r="D70" s="7"/>
      <c r="E70" s="7"/>
      <c r="F70" s="7"/>
      <c r="G70" s="7"/>
      <c r="H70" s="7"/>
      <c r="I70" s="7"/>
      <c r="J70" s="7"/>
      <c r="K70" s="7"/>
      <c r="L70" s="7"/>
      <c r="M70" s="7"/>
      <c r="N70" s="7"/>
      <c r="O70" s="7"/>
      <c r="P70" s="7"/>
      <c r="Q70" s="7"/>
      <c r="R70" s="7"/>
    </row>
    <row r="71" spans="2:18" ht="19.8" x14ac:dyDescent="0.4">
      <c r="B71" s="7"/>
      <c r="C71" s="218" t="s">
        <v>92</v>
      </c>
      <c r="D71" s="219"/>
      <c r="E71" s="219"/>
      <c r="F71" s="219"/>
      <c r="G71" s="219"/>
      <c r="H71" s="219"/>
      <c r="I71" s="220"/>
      <c r="J71" s="7"/>
      <c r="K71" s="218" t="s">
        <v>146</v>
      </c>
      <c r="L71" s="219"/>
      <c r="M71" s="219"/>
      <c r="N71" s="219"/>
      <c r="O71" s="219"/>
      <c r="P71" s="219"/>
      <c r="Q71" s="220"/>
      <c r="R71" s="7"/>
    </row>
    <row r="72" spans="2:18" x14ac:dyDescent="0.3">
      <c r="B72" s="7"/>
      <c r="C72" s="6"/>
      <c r="D72" s="7"/>
      <c r="E72" s="7"/>
      <c r="F72" s="7"/>
      <c r="G72" s="7"/>
      <c r="H72" s="7"/>
      <c r="I72" s="8"/>
      <c r="J72" s="7"/>
      <c r="K72" s="6"/>
      <c r="L72" s="7"/>
      <c r="M72" s="7"/>
      <c r="N72" s="7"/>
      <c r="O72" s="7"/>
      <c r="P72" s="7"/>
      <c r="Q72" s="8"/>
      <c r="R72" s="7"/>
    </row>
    <row r="73" spans="2:18" ht="28.8" x14ac:dyDescent="0.3">
      <c r="B73" s="7"/>
      <c r="C73" s="6"/>
      <c r="D73" s="83" t="s">
        <v>147</v>
      </c>
      <c r="E73" s="63"/>
      <c r="F73" s="83" t="s">
        <v>148</v>
      </c>
      <c r="G73" s="63"/>
      <c r="H73" s="83" t="s">
        <v>149</v>
      </c>
      <c r="I73" s="9"/>
      <c r="J73" s="7"/>
      <c r="K73" s="6"/>
      <c r="L73" s="83" t="s">
        <v>147</v>
      </c>
      <c r="M73" s="63"/>
      <c r="N73" s="83" t="s">
        <v>148</v>
      </c>
      <c r="O73" s="63"/>
      <c r="P73" s="83" t="s">
        <v>149</v>
      </c>
      <c r="Q73" s="9"/>
      <c r="R73" s="7"/>
    </row>
    <row r="74" spans="2:18" x14ac:dyDescent="0.3">
      <c r="B74" s="7"/>
      <c r="C74" s="10" t="s">
        <v>98</v>
      </c>
      <c r="D74" s="11">
        <f>L29</f>
        <v>0</v>
      </c>
      <c r="E74" s="7"/>
      <c r="F74" s="11">
        <f>L15</f>
        <v>0</v>
      </c>
      <c r="G74" s="7"/>
      <c r="H74" s="11">
        <f>IF(D74-F74&lt;0,0,D74-F74)</f>
        <v>0</v>
      </c>
      <c r="I74" s="12"/>
      <c r="J74" s="7"/>
      <c r="K74" s="10" t="s">
        <v>98</v>
      </c>
      <c r="L74" s="11">
        <f>P29</f>
        <v>0</v>
      </c>
      <c r="M74" s="7"/>
      <c r="N74" s="11">
        <f>P15</f>
        <v>0</v>
      </c>
      <c r="O74" s="7"/>
      <c r="P74" s="11">
        <f>IF(L74-N74&lt;0,0,L74-N74)</f>
        <v>0</v>
      </c>
      <c r="Q74" s="12"/>
      <c r="R74" s="7"/>
    </row>
    <row r="75" spans="2:18" x14ac:dyDescent="0.3">
      <c r="B75" s="7"/>
      <c r="C75" s="6"/>
      <c r="D75" s="7"/>
      <c r="E75" s="7"/>
      <c r="F75" s="7"/>
      <c r="G75" s="7"/>
      <c r="H75" s="7"/>
      <c r="I75" s="8"/>
      <c r="J75" s="7"/>
      <c r="K75" s="6"/>
      <c r="L75" s="7"/>
      <c r="M75" s="7"/>
      <c r="N75" s="7"/>
      <c r="O75" s="7"/>
      <c r="P75" s="7"/>
      <c r="Q75" s="8"/>
      <c r="R75" s="7"/>
    </row>
    <row r="76" spans="2:18" x14ac:dyDescent="0.3">
      <c r="B76" s="7"/>
      <c r="C76" s="10" t="s">
        <v>99</v>
      </c>
      <c r="D76" s="7"/>
      <c r="E76" s="7"/>
      <c r="F76" s="7"/>
      <c r="G76" s="7"/>
      <c r="H76" s="7"/>
      <c r="I76" s="8"/>
      <c r="J76" s="7"/>
      <c r="K76" s="10" t="s">
        <v>99</v>
      </c>
      <c r="L76" s="7"/>
      <c r="M76" s="7"/>
      <c r="N76" s="7"/>
      <c r="O76" s="7"/>
      <c r="P76" s="7"/>
      <c r="Q76" s="8"/>
      <c r="R76" s="7"/>
    </row>
    <row r="77" spans="2:18" x14ac:dyDescent="0.3">
      <c r="B77" s="7"/>
      <c r="C77" s="13" t="s">
        <v>100</v>
      </c>
      <c r="D77" s="11"/>
      <c r="E77" s="7"/>
      <c r="F77" s="11">
        <f>L18</f>
        <v>0</v>
      </c>
      <c r="G77" s="7"/>
      <c r="H77" s="11">
        <f>IF(D77-F77&lt;0,0,D77-F77)</f>
        <v>0</v>
      </c>
      <c r="I77" s="12"/>
      <c r="J77" s="7"/>
      <c r="K77" s="13" t="s">
        <v>100</v>
      </c>
      <c r="L77" s="11"/>
      <c r="M77" s="7"/>
      <c r="N77" s="11">
        <f>P18</f>
        <v>0</v>
      </c>
      <c r="O77" s="7"/>
      <c r="P77" s="11">
        <f>L77-N77</f>
        <v>0</v>
      </c>
      <c r="Q77" s="12"/>
      <c r="R77" s="7"/>
    </row>
    <row r="78" spans="2:18" x14ac:dyDescent="0.3">
      <c r="B78" s="7"/>
      <c r="C78" s="13" t="s">
        <v>101</v>
      </c>
      <c r="D78" s="11"/>
      <c r="E78" s="7"/>
      <c r="F78" s="11">
        <f>L19</f>
        <v>0</v>
      </c>
      <c r="G78" s="7"/>
      <c r="H78" s="11">
        <f>IF(D78-F78&lt;0,0,D78-F78)</f>
        <v>0</v>
      </c>
      <c r="I78" s="12"/>
      <c r="J78" s="7"/>
      <c r="K78" s="13" t="s">
        <v>101</v>
      </c>
      <c r="L78" s="11"/>
      <c r="M78" s="7"/>
      <c r="N78" s="11">
        <f>P19</f>
        <v>0</v>
      </c>
      <c r="O78" s="7"/>
      <c r="P78" s="11">
        <f t="shared" ref="P78:P79" si="1">L78-N78</f>
        <v>0</v>
      </c>
      <c r="Q78" s="12"/>
      <c r="R78" s="7"/>
    </row>
    <row r="79" spans="2:18" x14ac:dyDescent="0.3">
      <c r="B79" s="7"/>
      <c r="C79" s="13" t="s">
        <v>102</v>
      </c>
      <c r="D79" s="11">
        <f>N35*$D$10</f>
        <v>0</v>
      </c>
      <c r="E79" s="7"/>
      <c r="F79" s="11">
        <f>L20</f>
        <v>0</v>
      </c>
      <c r="G79" s="7"/>
      <c r="H79" s="11">
        <f>IF(D79-F79&lt;0,0,D79-F79)</f>
        <v>0</v>
      </c>
      <c r="I79" s="12"/>
      <c r="J79" s="7"/>
      <c r="K79" s="13" t="s">
        <v>102</v>
      </c>
      <c r="L79" s="11">
        <f>IF(N35*$D$10&gt;5000000,5000000,N35*$D$10)</f>
        <v>0</v>
      </c>
      <c r="M79" s="7"/>
      <c r="N79" s="11">
        <f>P20</f>
        <v>0</v>
      </c>
      <c r="O79" s="7"/>
      <c r="P79" s="11">
        <f t="shared" si="1"/>
        <v>0</v>
      </c>
      <c r="Q79" s="12"/>
      <c r="R79" s="7"/>
    </row>
    <row r="80" spans="2:18" x14ac:dyDescent="0.3">
      <c r="B80" s="7"/>
      <c r="C80" s="6"/>
      <c r="D80" s="7"/>
      <c r="E80" s="7"/>
      <c r="F80" s="7"/>
      <c r="G80" s="7"/>
      <c r="H80" s="7"/>
      <c r="I80" s="8"/>
      <c r="J80" s="62"/>
      <c r="K80" s="6"/>
      <c r="L80" s="7"/>
      <c r="M80" s="7"/>
      <c r="N80" s="7"/>
      <c r="O80" s="7"/>
      <c r="P80" s="7"/>
      <c r="Q80" s="8"/>
      <c r="R80" s="7"/>
    </row>
    <row r="81" spans="2:18" x14ac:dyDescent="0.3">
      <c r="B81" s="7"/>
      <c r="C81" s="10" t="s">
        <v>103</v>
      </c>
      <c r="D81" s="1">
        <f>SUM(D74,D77:D79)</f>
        <v>0</v>
      </c>
      <c r="E81" s="7"/>
      <c r="F81" s="1">
        <f>SUM(F74,F77:F79)</f>
        <v>0</v>
      </c>
      <c r="G81" s="7"/>
      <c r="H81" s="1">
        <f>SUM(H74,H77:H79)</f>
        <v>0</v>
      </c>
      <c r="I81" s="12"/>
      <c r="J81" s="7"/>
      <c r="K81" s="10" t="s">
        <v>103</v>
      </c>
      <c r="L81" s="1"/>
      <c r="M81" s="7"/>
      <c r="N81" s="1"/>
      <c r="O81" s="7"/>
      <c r="P81" s="1"/>
      <c r="Q81" s="12"/>
      <c r="R81" s="7"/>
    </row>
    <row r="82" spans="2:18" ht="15" thickBot="1" x14ac:dyDescent="0.35">
      <c r="B82" s="7"/>
      <c r="C82" s="14"/>
      <c r="D82" s="15"/>
      <c r="E82" s="16"/>
      <c r="F82" s="15"/>
      <c r="G82" s="16"/>
      <c r="H82" s="15"/>
      <c r="I82" s="17"/>
      <c r="J82" s="7"/>
      <c r="K82" s="18"/>
      <c r="L82" s="16"/>
      <c r="M82" s="16"/>
      <c r="N82" s="16"/>
      <c r="O82" s="16"/>
      <c r="P82" s="16"/>
      <c r="Q82" s="19"/>
      <c r="R82" s="7"/>
    </row>
    <row r="83" spans="2:18" ht="15" thickBot="1" x14ac:dyDescent="0.35">
      <c r="B83" s="7"/>
      <c r="C83" s="7"/>
      <c r="D83" s="7"/>
      <c r="E83" s="7"/>
      <c r="F83" s="7"/>
      <c r="G83" s="7"/>
      <c r="H83" s="7"/>
      <c r="I83" s="7"/>
      <c r="J83" s="7"/>
      <c r="K83" s="7"/>
      <c r="L83" s="7"/>
      <c r="M83" s="7"/>
      <c r="N83" s="7"/>
      <c r="O83" s="7"/>
      <c r="P83" s="7"/>
      <c r="Q83" s="7"/>
      <c r="R83" s="7"/>
    </row>
    <row r="84" spans="2:18" ht="19.8" x14ac:dyDescent="0.4">
      <c r="B84" s="7"/>
      <c r="C84" s="218" t="s">
        <v>150</v>
      </c>
      <c r="D84" s="219"/>
      <c r="E84" s="219"/>
      <c r="F84" s="219"/>
      <c r="G84" s="219"/>
      <c r="H84" s="219"/>
      <c r="I84" s="220"/>
      <c r="J84" s="7"/>
      <c r="K84" s="175" t="e" vm="1">
        <v>#VALUE!</v>
      </c>
      <c r="L84" s="175"/>
      <c r="M84" s="175"/>
      <c r="N84" s="175"/>
      <c r="O84" s="175"/>
      <c r="P84" s="175"/>
      <c r="Q84" s="175"/>
      <c r="R84" s="7"/>
    </row>
    <row r="85" spans="2:18" x14ac:dyDescent="0.3">
      <c r="B85" s="7"/>
      <c r="C85" s="6"/>
      <c r="D85" s="7"/>
      <c r="E85" s="7"/>
      <c r="F85" s="7"/>
      <c r="G85" s="7"/>
      <c r="H85" s="7"/>
      <c r="I85" s="8"/>
      <c r="J85" s="7"/>
      <c r="K85" s="175"/>
      <c r="L85" s="175"/>
      <c r="M85" s="175"/>
      <c r="N85" s="175"/>
      <c r="O85" s="175"/>
      <c r="P85" s="175"/>
      <c r="Q85" s="175"/>
      <c r="R85" s="7"/>
    </row>
    <row r="86" spans="2:18" ht="28.8" x14ac:dyDescent="0.3">
      <c r="B86" s="7"/>
      <c r="C86" s="6"/>
      <c r="D86" s="83" t="s">
        <v>147</v>
      </c>
      <c r="E86" s="63"/>
      <c r="F86" s="83" t="s">
        <v>148</v>
      </c>
      <c r="G86" s="63"/>
      <c r="H86" s="83" t="s">
        <v>149</v>
      </c>
      <c r="I86" s="9"/>
      <c r="J86" s="7"/>
      <c r="K86" s="175"/>
      <c r="L86" s="175"/>
      <c r="M86" s="175"/>
      <c r="N86" s="175"/>
      <c r="O86" s="175"/>
      <c r="P86" s="175"/>
      <c r="Q86" s="175"/>
      <c r="R86" s="7"/>
    </row>
    <row r="87" spans="2:18" x14ac:dyDescent="0.3">
      <c r="B87" s="7"/>
      <c r="C87" s="10" t="s">
        <v>98</v>
      </c>
      <c r="D87" s="11">
        <f>N29</f>
        <v>0</v>
      </c>
      <c r="E87" s="7"/>
      <c r="F87" s="11">
        <f>N15</f>
        <v>0</v>
      </c>
      <c r="G87" s="7"/>
      <c r="H87" s="11">
        <f>IF(D87-F87&lt;0,0,D87-F87)</f>
        <v>0</v>
      </c>
      <c r="I87" s="12"/>
      <c r="J87" s="7"/>
      <c r="K87" s="175"/>
      <c r="L87" s="175"/>
      <c r="M87" s="175"/>
      <c r="N87" s="175"/>
      <c r="O87" s="175"/>
      <c r="P87" s="175"/>
      <c r="Q87" s="175"/>
      <c r="R87" s="7"/>
    </row>
    <row r="88" spans="2:18" x14ac:dyDescent="0.3">
      <c r="B88" s="7"/>
      <c r="C88" s="6"/>
      <c r="D88" s="7"/>
      <c r="E88" s="7"/>
      <c r="F88" s="7"/>
      <c r="G88" s="7"/>
      <c r="H88" s="7"/>
      <c r="I88" s="8"/>
      <c r="J88" s="7"/>
      <c r="K88" s="175"/>
      <c r="L88" s="175"/>
      <c r="M88" s="175"/>
      <c r="N88" s="175"/>
      <c r="O88" s="175"/>
      <c r="P88" s="175"/>
      <c r="Q88" s="175"/>
      <c r="R88" s="7"/>
    </row>
    <row r="89" spans="2:18" x14ac:dyDescent="0.3">
      <c r="B89" s="7"/>
      <c r="C89" s="10" t="s">
        <v>99</v>
      </c>
      <c r="D89" s="7"/>
      <c r="E89" s="7"/>
      <c r="F89" s="7"/>
      <c r="G89" s="7"/>
      <c r="H89" s="7"/>
      <c r="I89" s="8"/>
      <c r="J89" s="7"/>
      <c r="K89" s="175"/>
      <c r="L89" s="175"/>
      <c r="M89" s="175"/>
      <c r="N89" s="175"/>
      <c r="O89" s="175"/>
      <c r="P89" s="175"/>
      <c r="Q89" s="175"/>
      <c r="R89" s="7"/>
    </row>
    <row r="90" spans="2:18" x14ac:dyDescent="0.3">
      <c r="B90" s="7"/>
      <c r="C90" s="13" t="s">
        <v>100</v>
      </c>
      <c r="D90" s="11"/>
      <c r="E90" s="7"/>
      <c r="F90" s="11">
        <f>N18</f>
        <v>0</v>
      </c>
      <c r="G90" s="7"/>
      <c r="H90" s="11">
        <f>IF(D90-F90&lt;0,0,D90-F90)</f>
        <v>0</v>
      </c>
      <c r="I90" s="12"/>
      <c r="J90" s="7"/>
      <c r="K90" s="175"/>
      <c r="L90" s="175"/>
      <c r="M90" s="175"/>
      <c r="N90" s="175"/>
      <c r="O90" s="175"/>
      <c r="P90" s="175"/>
      <c r="Q90" s="175"/>
      <c r="R90" s="7"/>
    </row>
    <row r="91" spans="2:18" x14ac:dyDescent="0.3">
      <c r="B91" s="7"/>
      <c r="C91" s="13" t="s">
        <v>101</v>
      </c>
      <c r="D91" s="11"/>
      <c r="E91" s="7"/>
      <c r="F91" s="11">
        <f>N19</f>
        <v>0</v>
      </c>
      <c r="G91" s="7"/>
      <c r="H91" s="11">
        <f>IF(D91-F91&lt;0,0,D91-F91)</f>
        <v>0</v>
      </c>
      <c r="I91" s="12"/>
      <c r="J91" s="7"/>
      <c r="K91" s="175"/>
      <c r="L91" s="175"/>
      <c r="M91" s="175"/>
      <c r="N91" s="175"/>
      <c r="O91" s="175"/>
      <c r="P91" s="175"/>
      <c r="Q91" s="175"/>
      <c r="R91" s="7"/>
    </row>
    <row r="92" spans="2:18" x14ac:dyDescent="0.3">
      <c r="B92" s="7"/>
      <c r="C92" s="13" t="s">
        <v>102</v>
      </c>
      <c r="D92" s="11">
        <f>IF(N35*$D$10&gt;5000000,5000000,N35*$D$10)</f>
        <v>0</v>
      </c>
      <c r="E92" s="7"/>
      <c r="F92" s="11">
        <f>N20</f>
        <v>0</v>
      </c>
      <c r="G92" s="7"/>
      <c r="H92" s="11">
        <f>IF(D92-F92&lt;0,0,D92-F92)</f>
        <v>0</v>
      </c>
      <c r="I92" s="12"/>
      <c r="J92" s="7"/>
      <c r="K92" s="175"/>
      <c r="L92" s="175"/>
      <c r="M92" s="175"/>
      <c r="N92" s="175"/>
      <c r="O92" s="175"/>
      <c r="P92" s="175"/>
      <c r="Q92" s="175"/>
      <c r="R92" s="7"/>
    </row>
    <row r="93" spans="2:18" x14ac:dyDescent="0.3">
      <c r="B93" s="7"/>
      <c r="C93" s="6"/>
      <c r="D93" s="7"/>
      <c r="E93" s="7"/>
      <c r="F93" s="7"/>
      <c r="G93" s="7"/>
      <c r="H93" s="7"/>
      <c r="I93" s="8"/>
      <c r="J93" s="62"/>
      <c r="K93" s="175"/>
      <c r="L93" s="175"/>
      <c r="M93" s="175"/>
      <c r="N93" s="175"/>
      <c r="O93" s="175"/>
      <c r="P93" s="175"/>
      <c r="Q93" s="175"/>
      <c r="R93" s="7"/>
    </row>
    <row r="94" spans="2:18" x14ac:dyDescent="0.3">
      <c r="B94" s="7"/>
      <c r="C94" s="10" t="s">
        <v>103</v>
      </c>
      <c r="D94" s="1">
        <f>IF(SUM(D87,D90:D92)&gt;5000000,5000000,SUM(D87,D90:D92))</f>
        <v>0</v>
      </c>
      <c r="E94" s="7"/>
      <c r="F94" s="1">
        <f>IF(SUM(F87,F90:F92)&gt;5000000,5000000,SUM(F87,F90:F92))</f>
        <v>0</v>
      </c>
      <c r="G94" s="7"/>
      <c r="H94" s="1">
        <f>IF(SUM(H87,H90:H92)&gt;5000000,5000000-F94,SUM(H87,H90:H92))</f>
        <v>0</v>
      </c>
      <c r="I94" s="12"/>
      <c r="J94" s="7"/>
      <c r="K94" s="175"/>
      <c r="L94" s="175"/>
      <c r="M94" s="175"/>
      <c r="N94" s="175"/>
      <c r="O94" s="175"/>
      <c r="P94" s="175"/>
      <c r="Q94" s="175"/>
      <c r="R94" s="7"/>
    </row>
    <row r="95" spans="2:18" ht="15" thickBot="1" x14ac:dyDescent="0.35">
      <c r="B95" s="7"/>
      <c r="C95" s="14"/>
      <c r="D95" s="15"/>
      <c r="E95" s="16"/>
      <c r="F95" s="15"/>
      <c r="G95" s="16"/>
      <c r="H95" s="15"/>
      <c r="I95" s="17"/>
      <c r="J95" s="7"/>
      <c r="K95" s="175"/>
      <c r="L95" s="175"/>
      <c r="M95" s="175"/>
      <c r="N95" s="175"/>
      <c r="O95" s="175"/>
      <c r="P95" s="175"/>
      <c r="Q95" s="175"/>
      <c r="R95" s="7"/>
    </row>
    <row r="96" spans="2:18" x14ac:dyDescent="0.3">
      <c r="B96" s="7"/>
      <c r="C96" s="7"/>
      <c r="D96" s="7"/>
      <c r="E96" s="7"/>
      <c r="F96" s="7"/>
      <c r="G96" s="7"/>
      <c r="H96" s="7"/>
      <c r="I96" s="7"/>
      <c r="J96" s="7"/>
      <c r="K96" s="7"/>
      <c r="L96" s="7"/>
      <c r="M96" s="7"/>
      <c r="N96" s="7"/>
      <c r="O96" s="7"/>
      <c r="P96" s="7"/>
      <c r="Q96" s="7"/>
      <c r="R96" s="7"/>
    </row>
    <row r="97" s="79" customFormat="1" x14ac:dyDescent="0.3"/>
    <row r="98" s="79" customFormat="1" x14ac:dyDescent="0.3"/>
    <row r="99" s="79" customFormat="1" x14ac:dyDescent="0.3"/>
    <row r="100" s="79" customFormat="1" x14ac:dyDescent="0.3"/>
    <row r="101" s="79" customFormat="1" x14ac:dyDescent="0.3"/>
    <row r="102" s="79" customFormat="1" x14ac:dyDescent="0.3"/>
    <row r="103" s="79" customFormat="1" x14ac:dyDescent="0.3"/>
    <row r="104" s="79" customFormat="1" x14ac:dyDescent="0.3"/>
    <row r="105" s="79" customFormat="1" x14ac:dyDescent="0.3"/>
    <row r="106" s="79" customFormat="1" x14ac:dyDescent="0.3"/>
    <row r="107" s="79" customFormat="1" x14ac:dyDescent="0.3"/>
    <row r="108" s="79" customFormat="1" x14ac:dyDescent="0.3"/>
    <row r="109" s="79" customFormat="1" x14ac:dyDescent="0.3"/>
    <row r="110" s="79" customFormat="1" x14ac:dyDescent="0.3"/>
    <row r="111" s="79" customFormat="1" x14ac:dyDescent="0.3"/>
    <row r="112" s="79" customFormat="1" x14ac:dyDescent="0.3"/>
    <row r="113" s="79" customFormat="1" x14ac:dyDescent="0.3"/>
    <row r="114" s="79" customFormat="1" x14ac:dyDescent="0.3"/>
    <row r="115" s="79" customFormat="1" x14ac:dyDescent="0.3"/>
    <row r="116" s="79" customFormat="1" x14ac:dyDescent="0.3"/>
    <row r="117" s="79" customFormat="1" x14ac:dyDescent="0.3"/>
    <row r="118" s="79" customFormat="1" x14ac:dyDescent="0.3"/>
    <row r="119" s="79" customFormat="1" x14ac:dyDescent="0.3"/>
    <row r="120" s="79" customFormat="1" x14ac:dyDescent="0.3"/>
    <row r="121" s="79" customFormat="1" x14ac:dyDescent="0.3"/>
    <row r="122" s="79" customFormat="1" x14ac:dyDescent="0.3"/>
    <row r="123" s="79" customFormat="1" x14ac:dyDescent="0.3"/>
    <row r="124" s="79" customFormat="1" x14ac:dyDescent="0.3"/>
    <row r="125" s="79" customFormat="1" x14ac:dyDescent="0.3"/>
    <row r="126" s="79" customFormat="1" x14ac:dyDescent="0.3"/>
    <row r="127" s="79" customFormat="1" x14ac:dyDescent="0.3"/>
    <row r="128" s="79" customFormat="1" x14ac:dyDescent="0.3"/>
    <row r="129" s="79" customFormat="1" x14ac:dyDescent="0.3"/>
    <row r="130" s="79" customFormat="1" x14ac:dyDescent="0.3"/>
    <row r="131" s="79" customFormat="1" x14ac:dyDescent="0.3"/>
    <row r="132" s="79" customFormat="1" x14ac:dyDescent="0.3"/>
    <row r="133" s="79" customFormat="1" x14ac:dyDescent="0.3"/>
    <row r="134" s="79" customFormat="1" x14ac:dyDescent="0.3"/>
    <row r="135" s="79" customFormat="1" x14ac:dyDescent="0.3"/>
    <row r="136" s="79" customFormat="1" x14ac:dyDescent="0.3"/>
    <row r="137" s="79" customFormat="1" x14ac:dyDescent="0.3"/>
    <row r="138" s="79" customFormat="1" x14ac:dyDescent="0.3"/>
    <row r="139" s="79" customFormat="1" x14ac:dyDescent="0.3"/>
    <row r="140" s="79" customFormat="1" x14ac:dyDescent="0.3"/>
    <row r="141" s="79" customFormat="1" x14ac:dyDescent="0.3"/>
    <row r="142" s="79" customFormat="1" x14ac:dyDescent="0.3"/>
    <row r="143" s="79" customFormat="1" x14ac:dyDescent="0.3"/>
    <row r="144" s="79" customFormat="1" x14ac:dyDescent="0.3"/>
    <row r="145" s="79" customFormat="1" x14ac:dyDescent="0.3"/>
    <row r="146" s="79" customFormat="1" x14ac:dyDescent="0.3"/>
    <row r="147" s="79" customFormat="1" x14ac:dyDescent="0.3"/>
    <row r="148" s="79" customFormat="1" x14ac:dyDescent="0.3"/>
    <row r="149" s="79" customFormat="1" x14ac:dyDescent="0.3"/>
    <row r="150" s="79" customFormat="1" x14ac:dyDescent="0.3"/>
    <row r="151" s="79" customFormat="1" x14ac:dyDescent="0.3"/>
    <row r="152" s="79" customFormat="1" x14ac:dyDescent="0.3"/>
    <row r="153" s="79" customFormat="1" x14ac:dyDescent="0.3"/>
    <row r="154" s="79" customFormat="1" x14ac:dyDescent="0.3"/>
    <row r="155" s="79" customFormat="1" x14ac:dyDescent="0.3"/>
    <row r="156" s="79" customFormat="1" x14ac:dyDescent="0.3"/>
    <row r="157" s="79" customFormat="1" x14ac:dyDescent="0.3"/>
    <row r="158" s="79" customFormat="1" x14ac:dyDescent="0.3"/>
    <row r="159" s="79" customFormat="1" x14ac:dyDescent="0.3"/>
    <row r="160" s="79" customFormat="1" x14ac:dyDescent="0.3"/>
    <row r="161" s="79" customFormat="1" x14ac:dyDescent="0.3"/>
    <row r="162" s="79" customFormat="1" x14ac:dyDescent="0.3"/>
    <row r="163" s="79" customFormat="1" x14ac:dyDescent="0.3"/>
    <row r="164" s="79" customFormat="1" x14ac:dyDescent="0.3"/>
    <row r="165" s="79" customFormat="1" x14ac:dyDescent="0.3"/>
    <row r="166" s="79" customFormat="1" x14ac:dyDescent="0.3"/>
    <row r="167" s="79" customFormat="1" x14ac:dyDescent="0.3"/>
    <row r="168" s="79" customFormat="1" x14ac:dyDescent="0.3"/>
    <row r="169" s="79" customFormat="1" x14ac:dyDescent="0.3"/>
    <row r="170" s="79" customFormat="1" x14ac:dyDescent="0.3"/>
    <row r="171" s="79" customFormat="1" x14ac:dyDescent="0.3"/>
    <row r="172" s="79" customFormat="1" x14ac:dyDescent="0.3"/>
    <row r="173" s="79" customFormat="1" x14ac:dyDescent="0.3"/>
    <row r="174" s="79" customFormat="1" x14ac:dyDescent="0.3"/>
    <row r="175" s="79" customFormat="1" x14ac:dyDescent="0.3"/>
    <row r="176" s="79" customFormat="1" x14ac:dyDescent="0.3"/>
    <row r="177" s="79" customFormat="1" x14ac:dyDescent="0.3"/>
    <row r="178" s="79" customFormat="1" x14ac:dyDescent="0.3"/>
    <row r="179" s="79" customFormat="1" x14ac:dyDescent="0.3"/>
    <row r="180" s="79" customFormat="1" x14ac:dyDescent="0.3"/>
    <row r="181" s="79" customFormat="1" x14ac:dyDescent="0.3"/>
    <row r="182" s="79" customFormat="1" x14ac:dyDescent="0.3"/>
    <row r="183" s="79" customFormat="1" x14ac:dyDescent="0.3"/>
    <row r="184" s="79" customFormat="1" x14ac:dyDescent="0.3"/>
    <row r="185" s="79" customFormat="1" x14ac:dyDescent="0.3"/>
    <row r="186" s="79" customFormat="1" x14ac:dyDescent="0.3"/>
    <row r="187" s="79" customFormat="1" x14ac:dyDescent="0.3"/>
    <row r="188" s="79" customFormat="1" x14ac:dyDescent="0.3"/>
    <row r="189" s="79" customFormat="1" x14ac:dyDescent="0.3"/>
    <row r="190" s="79" customFormat="1" x14ac:dyDescent="0.3"/>
    <row r="191" s="79" customFormat="1" x14ac:dyDescent="0.3"/>
    <row r="192" s="79" customFormat="1" x14ac:dyDescent="0.3"/>
    <row r="193" s="79" customFormat="1" x14ac:dyDescent="0.3"/>
    <row r="194" s="79" customFormat="1" x14ac:dyDescent="0.3"/>
    <row r="195" s="79" customFormat="1" x14ac:dyDescent="0.3"/>
    <row r="196" s="79" customFormat="1" x14ac:dyDescent="0.3"/>
    <row r="197" s="79" customFormat="1" x14ac:dyDescent="0.3"/>
    <row r="198" s="79" customFormat="1" x14ac:dyDescent="0.3"/>
    <row r="199" s="79" customFormat="1" x14ac:dyDescent="0.3"/>
    <row r="200" s="79" customFormat="1" x14ac:dyDescent="0.3"/>
    <row r="201" s="79" customFormat="1" x14ac:dyDescent="0.3"/>
    <row r="202" s="79" customFormat="1" x14ac:dyDescent="0.3"/>
    <row r="203" s="79" customFormat="1" x14ac:dyDescent="0.3"/>
    <row r="204" s="79" customFormat="1" x14ac:dyDescent="0.3"/>
    <row r="205" s="79" customFormat="1" x14ac:dyDescent="0.3"/>
    <row r="206" s="79" customFormat="1" x14ac:dyDescent="0.3"/>
    <row r="207" s="79" customFormat="1" x14ac:dyDescent="0.3"/>
    <row r="208" s="79" customFormat="1" x14ac:dyDescent="0.3"/>
    <row r="209" s="79" customFormat="1" x14ac:dyDescent="0.3"/>
    <row r="210" s="79" customFormat="1" x14ac:dyDescent="0.3"/>
    <row r="211" s="79" customFormat="1" x14ac:dyDescent="0.3"/>
    <row r="212" s="79" customFormat="1" x14ac:dyDescent="0.3"/>
    <row r="213" s="79" customFormat="1" x14ac:dyDescent="0.3"/>
    <row r="214" s="79" customFormat="1" x14ac:dyDescent="0.3"/>
    <row r="215" s="79" customFormat="1" x14ac:dyDescent="0.3"/>
    <row r="216" s="79" customFormat="1" x14ac:dyDescent="0.3"/>
    <row r="217" s="79" customFormat="1" x14ac:dyDescent="0.3"/>
    <row r="218" s="79" customFormat="1" x14ac:dyDescent="0.3"/>
    <row r="219" s="79" customFormat="1" x14ac:dyDescent="0.3"/>
    <row r="220" s="79" customFormat="1" x14ac:dyDescent="0.3"/>
    <row r="221" s="79" customFormat="1" x14ac:dyDescent="0.3"/>
    <row r="222" s="79" customFormat="1" x14ac:dyDescent="0.3"/>
    <row r="223" s="79" customFormat="1" x14ac:dyDescent="0.3"/>
    <row r="224" s="79" customFormat="1" x14ac:dyDescent="0.3"/>
    <row r="225" s="79" customFormat="1" x14ac:dyDescent="0.3"/>
    <row r="226" s="79" customFormat="1" x14ac:dyDescent="0.3"/>
    <row r="227" s="79" customFormat="1" x14ac:dyDescent="0.3"/>
    <row r="228" s="79" customFormat="1" x14ac:dyDescent="0.3"/>
    <row r="229" s="79" customFormat="1" x14ac:dyDescent="0.3"/>
    <row r="230" s="79" customFormat="1" x14ac:dyDescent="0.3"/>
    <row r="231" s="79" customFormat="1" x14ac:dyDescent="0.3"/>
    <row r="232" s="79" customFormat="1" x14ac:dyDescent="0.3"/>
    <row r="233" s="79" customFormat="1" x14ac:dyDescent="0.3"/>
    <row r="234" s="79" customFormat="1" x14ac:dyDescent="0.3"/>
    <row r="235" s="79" customFormat="1" x14ac:dyDescent="0.3"/>
    <row r="236" s="79" customFormat="1" x14ac:dyDescent="0.3"/>
    <row r="237" s="79" customFormat="1" x14ac:dyDescent="0.3"/>
    <row r="238" s="79" customFormat="1" x14ac:dyDescent="0.3"/>
    <row r="239" s="79" customFormat="1" x14ac:dyDescent="0.3"/>
    <row r="240" s="79" customFormat="1" x14ac:dyDescent="0.3"/>
    <row r="241" s="79" customFormat="1" x14ac:dyDescent="0.3"/>
    <row r="242" s="79" customFormat="1" x14ac:dyDescent="0.3"/>
    <row r="243" s="79" customFormat="1" x14ac:dyDescent="0.3"/>
    <row r="244" s="79" customFormat="1" x14ac:dyDescent="0.3"/>
    <row r="245" s="79" customFormat="1" x14ac:dyDescent="0.3"/>
    <row r="246" s="79" customFormat="1" x14ac:dyDescent="0.3"/>
    <row r="247" s="79" customFormat="1" x14ac:dyDescent="0.3"/>
    <row r="248" s="79" customFormat="1" x14ac:dyDescent="0.3"/>
    <row r="249" s="79" customFormat="1" x14ac:dyDescent="0.3"/>
    <row r="250" s="79" customFormat="1" x14ac:dyDescent="0.3"/>
    <row r="251" s="79" customFormat="1" x14ac:dyDescent="0.3"/>
    <row r="252" s="79" customFormat="1" x14ac:dyDescent="0.3"/>
    <row r="253" s="79" customFormat="1" x14ac:dyDescent="0.3"/>
    <row r="254" s="79" customFormat="1" x14ac:dyDescent="0.3"/>
    <row r="255" s="79" customFormat="1" x14ac:dyDescent="0.3"/>
    <row r="256" s="79" customFormat="1" x14ac:dyDescent="0.3"/>
    <row r="257" s="79" customFormat="1" x14ac:dyDescent="0.3"/>
    <row r="258" s="79" customFormat="1" x14ac:dyDescent="0.3"/>
    <row r="259" s="79" customFormat="1" x14ac:dyDescent="0.3"/>
    <row r="260" s="79" customFormat="1" x14ac:dyDescent="0.3"/>
    <row r="261" s="79" customFormat="1" x14ac:dyDescent="0.3"/>
    <row r="262" s="79" customFormat="1" x14ac:dyDescent="0.3"/>
    <row r="263" s="79" customFormat="1" x14ac:dyDescent="0.3"/>
    <row r="264" s="79" customFormat="1" x14ac:dyDescent="0.3"/>
    <row r="265" s="79" customFormat="1" x14ac:dyDescent="0.3"/>
    <row r="266" s="79" customFormat="1" x14ac:dyDescent="0.3"/>
    <row r="267" s="79" customFormat="1" x14ac:dyDescent="0.3"/>
    <row r="268" s="79" customFormat="1" x14ac:dyDescent="0.3"/>
    <row r="269" s="79" customFormat="1" x14ac:dyDescent="0.3"/>
    <row r="270" s="79" customFormat="1" x14ac:dyDescent="0.3"/>
    <row r="271" s="79" customFormat="1" x14ac:dyDescent="0.3"/>
    <row r="272" s="79" customFormat="1" x14ac:dyDescent="0.3"/>
    <row r="273" s="79" customFormat="1" x14ac:dyDescent="0.3"/>
    <row r="274" s="79" customFormat="1" x14ac:dyDescent="0.3"/>
    <row r="275" s="79" customFormat="1" x14ac:dyDescent="0.3"/>
    <row r="276" s="79" customFormat="1" x14ac:dyDescent="0.3"/>
    <row r="277" s="79" customFormat="1" x14ac:dyDescent="0.3"/>
    <row r="278" s="79" customFormat="1" x14ac:dyDescent="0.3"/>
    <row r="279" s="79" customFormat="1" x14ac:dyDescent="0.3"/>
    <row r="280" s="79" customFormat="1" x14ac:dyDescent="0.3"/>
    <row r="281" s="79" customFormat="1" x14ac:dyDescent="0.3"/>
    <row r="282" s="79" customFormat="1" x14ac:dyDescent="0.3"/>
    <row r="283" s="79" customFormat="1" x14ac:dyDescent="0.3"/>
    <row r="284" s="79" customFormat="1" x14ac:dyDescent="0.3"/>
    <row r="285" s="79" customFormat="1" x14ac:dyDescent="0.3"/>
    <row r="286" s="79" customFormat="1" x14ac:dyDescent="0.3"/>
    <row r="287" s="79" customFormat="1" x14ac:dyDescent="0.3"/>
    <row r="288" s="79" customFormat="1" x14ac:dyDescent="0.3"/>
    <row r="289" s="79" customFormat="1" x14ac:dyDescent="0.3"/>
    <row r="290" s="79" customFormat="1" x14ac:dyDescent="0.3"/>
    <row r="291" s="79" customFormat="1" x14ac:dyDescent="0.3"/>
    <row r="292" s="79" customFormat="1" x14ac:dyDescent="0.3"/>
    <row r="293" s="79" customFormat="1" x14ac:dyDescent="0.3"/>
    <row r="294" s="79" customFormat="1" x14ac:dyDescent="0.3"/>
    <row r="295" s="79" customFormat="1" x14ac:dyDescent="0.3"/>
    <row r="296" s="79" customFormat="1" x14ac:dyDescent="0.3"/>
    <row r="297" s="79" customFormat="1" x14ac:dyDescent="0.3"/>
    <row r="298" s="79" customFormat="1" x14ac:dyDescent="0.3"/>
    <row r="299" s="79" customFormat="1" x14ac:dyDescent="0.3"/>
    <row r="300" s="79" customFormat="1" x14ac:dyDescent="0.3"/>
    <row r="301" s="79" customFormat="1" x14ac:dyDescent="0.3"/>
    <row r="302" s="79" customFormat="1" x14ac:dyDescent="0.3"/>
    <row r="303" s="79" customFormat="1" x14ac:dyDescent="0.3"/>
    <row r="304" s="79" customFormat="1" x14ac:dyDescent="0.3"/>
    <row r="305" s="79" customFormat="1" x14ac:dyDescent="0.3"/>
    <row r="306" s="79" customFormat="1" x14ac:dyDescent="0.3"/>
    <row r="307" s="79" customFormat="1" x14ac:dyDescent="0.3"/>
    <row r="308" s="79" customFormat="1" x14ac:dyDescent="0.3"/>
    <row r="309" s="79" customFormat="1" x14ac:dyDescent="0.3"/>
    <row r="310" s="79" customFormat="1" x14ac:dyDescent="0.3"/>
    <row r="311" s="79" customFormat="1" x14ac:dyDescent="0.3"/>
    <row r="312" s="79" customFormat="1" x14ac:dyDescent="0.3"/>
    <row r="313" s="79" customFormat="1" x14ac:dyDescent="0.3"/>
    <row r="314" s="79" customFormat="1" x14ac:dyDescent="0.3"/>
    <row r="315" s="79" customFormat="1" x14ac:dyDescent="0.3"/>
    <row r="316" s="79" customFormat="1" x14ac:dyDescent="0.3"/>
    <row r="317" s="79" customFormat="1" x14ac:dyDescent="0.3"/>
    <row r="318" s="79" customFormat="1" x14ac:dyDescent="0.3"/>
    <row r="319" s="79" customFormat="1" x14ac:dyDescent="0.3"/>
    <row r="320" s="79" customFormat="1" x14ac:dyDescent="0.3"/>
    <row r="321" s="79" customFormat="1" x14ac:dyDescent="0.3"/>
    <row r="322" s="79" customFormat="1" x14ac:dyDescent="0.3"/>
    <row r="323" s="79" customFormat="1" x14ac:dyDescent="0.3"/>
    <row r="324" s="79" customFormat="1" x14ac:dyDescent="0.3"/>
    <row r="325" s="79" customFormat="1" x14ac:dyDescent="0.3"/>
    <row r="326" s="79" customFormat="1" x14ac:dyDescent="0.3"/>
    <row r="327" s="79" customFormat="1" x14ac:dyDescent="0.3"/>
    <row r="328" s="79" customFormat="1" x14ac:dyDescent="0.3"/>
    <row r="329" s="79" customFormat="1" x14ac:dyDescent="0.3"/>
    <row r="330" s="79" customFormat="1" x14ac:dyDescent="0.3"/>
    <row r="331" s="79" customFormat="1" x14ac:dyDescent="0.3"/>
    <row r="332" s="79" customFormat="1" x14ac:dyDescent="0.3"/>
    <row r="333" s="79" customFormat="1" x14ac:dyDescent="0.3"/>
    <row r="334" s="79" customFormat="1" x14ac:dyDescent="0.3"/>
    <row r="335" s="79" customFormat="1" x14ac:dyDescent="0.3"/>
    <row r="336" s="79" customFormat="1" x14ac:dyDescent="0.3"/>
    <row r="337" s="79" customFormat="1" x14ac:dyDescent="0.3"/>
    <row r="338" s="79" customFormat="1" x14ac:dyDescent="0.3"/>
    <row r="339" s="79" customFormat="1" x14ac:dyDescent="0.3"/>
    <row r="340" s="79" customFormat="1" x14ac:dyDescent="0.3"/>
    <row r="341" s="79" customFormat="1" x14ac:dyDescent="0.3"/>
    <row r="342" s="79" customFormat="1" x14ac:dyDescent="0.3"/>
    <row r="343" s="79" customFormat="1" x14ac:dyDescent="0.3"/>
    <row r="344" s="79" customFormat="1" x14ac:dyDescent="0.3"/>
    <row r="345" s="79" customFormat="1" x14ac:dyDescent="0.3"/>
    <row r="346" s="79" customFormat="1" x14ac:dyDescent="0.3"/>
    <row r="347" s="79" customFormat="1" x14ac:dyDescent="0.3"/>
    <row r="348" s="79" customFormat="1" x14ac:dyDescent="0.3"/>
    <row r="349" s="79" customFormat="1" x14ac:dyDescent="0.3"/>
    <row r="350" s="79" customFormat="1" x14ac:dyDescent="0.3"/>
    <row r="351" s="79" customFormat="1" x14ac:dyDescent="0.3"/>
    <row r="352" s="79" customFormat="1" x14ac:dyDescent="0.3"/>
    <row r="353" s="79" customFormat="1" x14ac:dyDescent="0.3"/>
    <row r="354" s="79" customFormat="1" x14ac:dyDescent="0.3"/>
    <row r="355" s="79" customFormat="1" x14ac:dyDescent="0.3"/>
    <row r="356" s="79" customFormat="1" x14ac:dyDescent="0.3"/>
    <row r="357" s="79" customFormat="1" x14ac:dyDescent="0.3"/>
    <row r="358" s="79" customFormat="1" x14ac:dyDescent="0.3"/>
    <row r="359" s="79" customFormat="1" x14ac:dyDescent="0.3"/>
    <row r="360" s="79" customFormat="1" x14ac:dyDescent="0.3"/>
    <row r="361" s="79" customFormat="1" x14ac:dyDescent="0.3"/>
    <row r="362" s="79" customFormat="1" x14ac:dyDescent="0.3"/>
    <row r="363" s="79" customFormat="1" x14ac:dyDescent="0.3"/>
    <row r="364" s="79" customFormat="1" x14ac:dyDescent="0.3"/>
    <row r="365" s="79" customFormat="1" x14ac:dyDescent="0.3"/>
    <row r="366" s="79" customFormat="1" x14ac:dyDescent="0.3"/>
    <row r="367" s="79" customFormat="1" x14ac:dyDescent="0.3"/>
    <row r="368" s="79" customFormat="1" x14ac:dyDescent="0.3"/>
    <row r="369" s="79" customFormat="1" x14ac:dyDescent="0.3"/>
    <row r="370" s="79" customFormat="1" x14ac:dyDescent="0.3"/>
    <row r="371" s="79" customFormat="1" x14ac:dyDescent="0.3"/>
    <row r="372" s="79" customFormat="1" x14ac:dyDescent="0.3"/>
    <row r="373" s="79" customFormat="1" x14ac:dyDescent="0.3"/>
    <row r="374" s="79" customFormat="1" x14ac:dyDescent="0.3"/>
    <row r="375" s="79" customFormat="1" x14ac:dyDescent="0.3"/>
    <row r="376" s="79" customFormat="1" x14ac:dyDescent="0.3"/>
    <row r="377" s="79" customFormat="1" x14ac:dyDescent="0.3"/>
    <row r="378" s="79" customFormat="1" x14ac:dyDescent="0.3"/>
    <row r="379" s="79" customFormat="1" x14ac:dyDescent="0.3"/>
    <row r="380" s="79" customFormat="1" x14ac:dyDescent="0.3"/>
    <row r="381" s="79" customFormat="1" x14ac:dyDescent="0.3"/>
    <row r="382" s="79" customFormat="1" x14ac:dyDescent="0.3"/>
    <row r="383" s="79" customFormat="1" x14ac:dyDescent="0.3"/>
    <row r="384" s="79" customFormat="1" x14ac:dyDescent="0.3"/>
    <row r="385" s="79" customFormat="1" x14ac:dyDescent="0.3"/>
    <row r="386" s="79" customFormat="1" x14ac:dyDescent="0.3"/>
    <row r="387" s="79" customFormat="1" x14ac:dyDescent="0.3"/>
    <row r="388" s="79" customFormat="1" x14ac:dyDescent="0.3"/>
    <row r="389" s="79" customFormat="1" x14ac:dyDescent="0.3"/>
    <row r="390" s="79" customFormat="1" x14ac:dyDescent="0.3"/>
    <row r="391" s="79" customFormat="1" x14ac:dyDescent="0.3"/>
    <row r="392" s="79" customFormat="1" x14ac:dyDescent="0.3"/>
    <row r="393" s="79" customFormat="1" x14ac:dyDescent="0.3"/>
    <row r="394" s="79" customFormat="1" x14ac:dyDescent="0.3"/>
    <row r="395" s="79" customFormat="1" x14ac:dyDescent="0.3"/>
    <row r="396" s="79" customFormat="1" x14ac:dyDescent="0.3"/>
    <row r="397" s="79" customFormat="1" x14ac:dyDescent="0.3"/>
    <row r="398" s="79" customFormat="1" x14ac:dyDescent="0.3"/>
    <row r="399" s="79" customFormat="1" x14ac:dyDescent="0.3"/>
    <row r="400" s="79" customFormat="1" x14ac:dyDescent="0.3"/>
    <row r="401" s="79" customFormat="1" x14ac:dyDescent="0.3"/>
    <row r="402" s="79" customFormat="1" x14ac:dyDescent="0.3"/>
    <row r="403" s="79" customFormat="1" x14ac:dyDescent="0.3"/>
    <row r="404" s="79" customFormat="1" x14ac:dyDescent="0.3"/>
    <row r="405" s="79" customFormat="1" x14ac:dyDescent="0.3"/>
    <row r="406" s="79" customFormat="1" x14ac:dyDescent="0.3"/>
    <row r="407" s="79" customFormat="1" x14ac:dyDescent="0.3"/>
    <row r="408" s="79" customFormat="1" x14ac:dyDescent="0.3"/>
    <row r="409" s="79" customFormat="1" x14ac:dyDescent="0.3"/>
    <row r="410" s="79" customFormat="1" x14ac:dyDescent="0.3"/>
    <row r="411" s="79" customFormat="1" x14ac:dyDescent="0.3"/>
    <row r="412" s="79" customFormat="1" x14ac:dyDescent="0.3"/>
    <row r="413" s="79" customFormat="1" x14ac:dyDescent="0.3"/>
    <row r="414" s="79" customFormat="1" x14ac:dyDescent="0.3"/>
    <row r="415" s="79" customFormat="1" x14ac:dyDescent="0.3"/>
    <row r="416" s="79" customFormat="1" x14ac:dyDescent="0.3"/>
    <row r="417" s="79" customFormat="1" x14ac:dyDescent="0.3"/>
    <row r="418" s="79" customFormat="1" x14ac:dyDescent="0.3"/>
    <row r="419" s="79" customFormat="1" x14ac:dyDescent="0.3"/>
    <row r="420" s="79" customFormat="1" x14ac:dyDescent="0.3"/>
    <row r="421" s="79" customFormat="1" x14ac:dyDescent="0.3"/>
    <row r="422" s="79" customFormat="1" x14ac:dyDescent="0.3"/>
    <row r="423" s="79" customFormat="1" x14ac:dyDescent="0.3"/>
    <row r="424" s="79" customFormat="1" x14ac:dyDescent="0.3"/>
    <row r="425" s="79" customFormat="1" x14ac:dyDescent="0.3"/>
    <row r="426" s="79" customFormat="1" x14ac:dyDescent="0.3"/>
    <row r="427" s="79" customFormat="1" x14ac:dyDescent="0.3"/>
    <row r="428" s="79" customFormat="1" x14ac:dyDescent="0.3"/>
    <row r="429" s="79" customFormat="1" x14ac:dyDescent="0.3"/>
    <row r="430" s="79" customFormat="1" x14ac:dyDescent="0.3"/>
    <row r="431" s="79" customFormat="1" x14ac:dyDescent="0.3"/>
    <row r="432" s="79" customFormat="1" x14ac:dyDescent="0.3"/>
    <row r="433" s="79" customFormat="1" x14ac:dyDescent="0.3"/>
    <row r="434" s="79" customFormat="1" x14ac:dyDescent="0.3"/>
    <row r="435" s="79" customFormat="1" x14ac:dyDescent="0.3"/>
    <row r="436" s="79" customFormat="1" x14ac:dyDescent="0.3"/>
    <row r="437" s="79" customFormat="1" x14ac:dyDescent="0.3"/>
    <row r="438" s="79" customFormat="1" x14ac:dyDescent="0.3"/>
    <row r="439" s="79" customFormat="1" x14ac:dyDescent="0.3"/>
    <row r="440" s="79" customFormat="1" x14ac:dyDescent="0.3"/>
    <row r="441" s="79" customFormat="1" x14ac:dyDescent="0.3"/>
    <row r="442" s="79" customFormat="1" x14ac:dyDescent="0.3"/>
    <row r="443" s="79" customFormat="1" x14ac:dyDescent="0.3"/>
    <row r="444" s="79" customFormat="1" x14ac:dyDescent="0.3"/>
    <row r="445" s="79" customFormat="1" x14ac:dyDescent="0.3"/>
    <row r="446" s="79" customFormat="1" x14ac:dyDescent="0.3"/>
    <row r="447" s="79" customFormat="1" x14ac:dyDescent="0.3"/>
    <row r="448" s="79" customFormat="1" x14ac:dyDescent="0.3"/>
    <row r="449" s="79" customFormat="1" x14ac:dyDescent="0.3"/>
    <row r="450" s="79" customFormat="1" x14ac:dyDescent="0.3"/>
    <row r="451" s="79" customFormat="1" x14ac:dyDescent="0.3"/>
    <row r="452" s="79" customFormat="1" x14ac:dyDescent="0.3"/>
    <row r="453" s="79" customFormat="1" x14ac:dyDescent="0.3"/>
    <row r="454" s="79" customFormat="1" x14ac:dyDescent="0.3"/>
    <row r="455" s="79" customFormat="1" x14ac:dyDescent="0.3"/>
    <row r="456" s="79" customFormat="1" x14ac:dyDescent="0.3"/>
    <row r="457" s="79" customFormat="1" x14ac:dyDescent="0.3"/>
    <row r="458" s="79" customFormat="1" x14ac:dyDescent="0.3"/>
    <row r="459" s="79" customFormat="1" x14ac:dyDescent="0.3"/>
    <row r="460" s="79" customFormat="1" x14ac:dyDescent="0.3"/>
    <row r="461" s="79" customFormat="1" x14ac:dyDescent="0.3"/>
    <row r="462" s="79" customFormat="1" x14ac:dyDescent="0.3"/>
    <row r="463" s="79" customFormat="1" x14ac:dyDescent="0.3"/>
    <row r="464" s="79" customFormat="1" x14ac:dyDescent="0.3"/>
    <row r="465" s="79" customFormat="1" x14ac:dyDescent="0.3"/>
    <row r="466" s="79" customFormat="1" x14ac:dyDescent="0.3"/>
    <row r="467" s="79" customFormat="1" x14ac:dyDescent="0.3"/>
    <row r="468" s="79" customFormat="1" x14ac:dyDescent="0.3"/>
    <row r="469" s="79" customFormat="1" x14ac:dyDescent="0.3"/>
    <row r="470" s="79" customFormat="1" x14ac:dyDescent="0.3"/>
    <row r="471" s="79" customFormat="1" x14ac:dyDescent="0.3"/>
    <row r="472" s="79" customFormat="1" x14ac:dyDescent="0.3"/>
    <row r="473" s="79" customFormat="1" x14ac:dyDescent="0.3"/>
    <row r="474" s="79" customFormat="1" x14ac:dyDescent="0.3"/>
    <row r="475" s="79" customFormat="1" x14ac:dyDescent="0.3"/>
    <row r="476" s="79" customFormat="1" x14ac:dyDescent="0.3"/>
    <row r="477" s="79" customFormat="1" x14ac:dyDescent="0.3"/>
    <row r="478" s="79" customFormat="1" x14ac:dyDescent="0.3"/>
    <row r="479" s="79" customFormat="1" x14ac:dyDescent="0.3"/>
    <row r="480" s="79" customFormat="1" x14ac:dyDescent="0.3"/>
    <row r="481" s="79" customFormat="1" x14ac:dyDescent="0.3"/>
    <row r="482" s="79" customFormat="1" x14ac:dyDescent="0.3"/>
    <row r="483" s="79" customFormat="1" x14ac:dyDescent="0.3"/>
    <row r="484" s="79" customFormat="1" x14ac:dyDescent="0.3"/>
    <row r="485" s="79" customFormat="1" x14ac:dyDescent="0.3"/>
    <row r="486" s="79" customFormat="1" x14ac:dyDescent="0.3"/>
    <row r="487" s="79" customFormat="1" x14ac:dyDescent="0.3"/>
    <row r="488" s="79" customFormat="1" x14ac:dyDescent="0.3"/>
    <row r="489" s="79" customFormat="1" x14ac:dyDescent="0.3"/>
    <row r="490" s="79" customFormat="1" x14ac:dyDescent="0.3"/>
    <row r="491" s="79" customFormat="1" x14ac:dyDescent="0.3"/>
    <row r="492" s="79" customFormat="1" x14ac:dyDescent="0.3"/>
    <row r="493" s="79" customFormat="1" x14ac:dyDescent="0.3"/>
    <row r="494" s="79" customFormat="1" x14ac:dyDescent="0.3"/>
    <row r="495" s="79" customFormat="1" x14ac:dyDescent="0.3"/>
    <row r="496" s="79" customFormat="1" x14ac:dyDescent="0.3"/>
    <row r="497" s="79" customFormat="1" x14ac:dyDescent="0.3"/>
    <row r="498" s="79" customFormat="1" x14ac:dyDescent="0.3"/>
    <row r="499" s="79" customFormat="1" x14ac:dyDescent="0.3"/>
    <row r="500" s="79" customFormat="1" x14ac:dyDescent="0.3"/>
    <row r="501" s="79" customFormat="1" x14ac:dyDescent="0.3"/>
    <row r="502" s="79" customFormat="1" x14ac:dyDescent="0.3"/>
    <row r="503" s="79" customFormat="1" x14ac:dyDescent="0.3"/>
    <row r="504" s="79" customFormat="1" x14ac:dyDescent="0.3"/>
    <row r="505" s="79" customFormat="1" x14ac:dyDescent="0.3"/>
    <row r="506" s="79" customFormat="1" x14ac:dyDescent="0.3"/>
    <row r="507" s="79" customFormat="1" x14ac:dyDescent="0.3"/>
    <row r="508" s="79" customFormat="1" x14ac:dyDescent="0.3"/>
    <row r="509" s="79" customFormat="1" x14ac:dyDescent="0.3"/>
    <row r="510" s="79" customFormat="1" x14ac:dyDescent="0.3"/>
    <row r="511" s="79" customFormat="1" x14ac:dyDescent="0.3"/>
    <row r="512" s="79" customFormat="1" x14ac:dyDescent="0.3"/>
    <row r="513" s="79" customFormat="1" x14ac:dyDescent="0.3"/>
    <row r="514" s="79" customFormat="1" x14ac:dyDescent="0.3"/>
    <row r="515" s="79" customFormat="1" x14ac:dyDescent="0.3"/>
    <row r="516" s="79" customFormat="1" x14ac:dyDescent="0.3"/>
    <row r="517" s="79" customFormat="1" x14ac:dyDescent="0.3"/>
    <row r="518" s="79" customFormat="1" x14ac:dyDescent="0.3"/>
    <row r="519" s="79" customFormat="1" x14ac:dyDescent="0.3"/>
    <row r="520" s="79" customFormat="1" x14ac:dyDescent="0.3"/>
    <row r="521" s="79" customFormat="1" x14ac:dyDescent="0.3"/>
    <row r="522" s="79" customFormat="1" x14ac:dyDescent="0.3"/>
    <row r="523" s="79" customFormat="1" x14ac:dyDescent="0.3"/>
    <row r="524" s="79" customFormat="1" x14ac:dyDescent="0.3"/>
    <row r="525" s="79" customFormat="1" x14ac:dyDescent="0.3"/>
    <row r="526" s="79" customFormat="1" x14ac:dyDescent="0.3"/>
    <row r="527" s="79" customFormat="1" x14ac:dyDescent="0.3"/>
    <row r="528" s="79" customFormat="1" x14ac:dyDescent="0.3"/>
    <row r="529" s="79" customFormat="1" x14ac:dyDescent="0.3"/>
    <row r="530" s="79" customFormat="1" x14ac:dyDescent="0.3"/>
    <row r="531" s="79" customFormat="1" x14ac:dyDescent="0.3"/>
    <row r="532" s="79" customFormat="1" x14ac:dyDescent="0.3"/>
    <row r="533" s="79" customFormat="1" x14ac:dyDescent="0.3"/>
    <row r="534" s="79" customFormat="1" x14ac:dyDescent="0.3"/>
    <row r="535" s="79" customFormat="1" x14ac:dyDescent="0.3"/>
    <row r="536" s="79" customFormat="1" x14ac:dyDescent="0.3"/>
    <row r="537" s="79" customFormat="1" x14ac:dyDescent="0.3"/>
    <row r="538" s="79" customFormat="1" x14ac:dyDescent="0.3"/>
    <row r="539" s="79" customFormat="1" x14ac:dyDescent="0.3"/>
    <row r="540" s="79" customFormat="1" x14ac:dyDescent="0.3"/>
    <row r="541" s="79" customFormat="1" x14ac:dyDescent="0.3"/>
    <row r="542" s="79" customFormat="1" x14ac:dyDescent="0.3"/>
    <row r="543" s="79" customFormat="1" x14ac:dyDescent="0.3"/>
    <row r="544" s="79" customFormat="1" x14ac:dyDescent="0.3"/>
    <row r="545" s="79" customFormat="1" x14ac:dyDescent="0.3"/>
    <row r="546" s="79" customFormat="1" x14ac:dyDescent="0.3"/>
    <row r="547" s="79" customFormat="1" x14ac:dyDescent="0.3"/>
    <row r="548" s="79" customFormat="1" x14ac:dyDescent="0.3"/>
    <row r="549" s="79" customFormat="1" x14ac:dyDescent="0.3"/>
    <row r="550" s="79" customFormat="1" x14ac:dyDescent="0.3"/>
    <row r="551" s="79" customFormat="1" x14ac:dyDescent="0.3"/>
    <row r="552" s="79" customFormat="1" x14ac:dyDescent="0.3"/>
    <row r="553" s="79" customFormat="1" x14ac:dyDescent="0.3"/>
    <row r="554" s="79" customFormat="1" x14ac:dyDescent="0.3"/>
    <row r="555" s="79" customFormat="1" x14ac:dyDescent="0.3"/>
    <row r="556" s="79" customFormat="1" x14ac:dyDescent="0.3"/>
    <row r="557" s="79" customFormat="1" x14ac:dyDescent="0.3"/>
    <row r="558" s="79" customFormat="1" x14ac:dyDescent="0.3"/>
    <row r="559" s="79" customFormat="1" x14ac:dyDescent="0.3"/>
    <row r="560" s="79" customFormat="1" x14ac:dyDescent="0.3"/>
    <row r="561" s="79" customFormat="1" x14ac:dyDescent="0.3"/>
    <row r="562" s="79" customFormat="1" x14ac:dyDescent="0.3"/>
    <row r="563" s="79" customFormat="1" x14ac:dyDescent="0.3"/>
    <row r="564" s="79" customFormat="1" x14ac:dyDescent="0.3"/>
    <row r="565" s="79" customFormat="1" x14ac:dyDescent="0.3"/>
    <row r="566" s="79" customFormat="1" x14ac:dyDescent="0.3"/>
    <row r="567" s="79" customFormat="1" x14ac:dyDescent="0.3"/>
    <row r="568" s="79" customFormat="1" x14ac:dyDescent="0.3"/>
    <row r="569" s="79" customFormat="1" x14ac:dyDescent="0.3"/>
    <row r="570" s="79" customFormat="1" x14ac:dyDescent="0.3"/>
    <row r="571" s="79" customFormat="1" x14ac:dyDescent="0.3"/>
    <row r="572" s="79" customFormat="1" x14ac:dyDescent="0.3"/>
    <row r="573" s="79" customFormat="1" x14ac:dyDescent="0.3"/>
    <row r="574" s="79" customFormat="1" x14ac:dyDescent="0.3"/>
    <row r="575" s="79" customFormat="1" x14ac:dyDescent="0.3"/>
    <row r="576" s="79" customFormat="1" x14ac:dyDescent="0.3"/>
    <row r="577" s="79" customFormat="1" x14ac:dyDescent="0.3"/>
    <row r="578" s="79" customFormat="1" x14ac:dyDescent="0.3"/>
    <row r="579" s="79" customFormat="1" x14ac:dyDescent="0.3"/>
    <row r="580" s="79" customFormat="1" x14ac:dyDescent="0.3"/>
    <row r="581" s="79" customFormat="1" x14ac:dyDescent="0.3"/>
    <row r="582" s="79" customFormat="1" x14ac:dyDescent="0.3"/>
    <row r="583" s="79" customFormat="1" x14ac:dyDescent="0.3"/>
    <row r="584" s="79" customFormat="1" x14ac:dyDescent="0.3"/>
    <row r="585" s="79" customFormat="1" x14ac:dyDescent="0.3"/>
    <row r="586" s="79" customFormat="1" x14ac:dyDescent="0.3"/>
    <row r="587" s="79" customFormat="1" x14ac:dyDescent="0.3"/>
    <row r="588" s="79" customFormat="1" x14ac:dyDescent="0.3"/>
    <row r="589" s="79" customFormat="1" x14ac:dyDescent="0.3"/>
    <row r="590" s="79" customFormat="1" x14ac:dyDescent="0.3"/>
    <row r="591" s="79" customFormat="1" x14ac:dyDescent="0.3"/>
    <row r="592" s="79" customFormat="1" x14ac:dyDescent="0.3"/>
    <row r="593" s="79" customFormat="1" x14ac:dyDescent="0.3"/>
    <row r="594" s="79" customFormat="1" x14ac:dyDescent="0.3"/>
    <row r="595" s="79" customFormat="1" x14ac:dyDescent="0.3"/>
    <row r="596" s="79" customFormat="1" x14ac:dyDescent="0.3"/>
    <row r="597" s="79" customFormat="1" x14ac:dyDescent="0.3"/>
    <row r="598" s="79" customFormat="1" x14ac:dyDescent="0.3"/>
    <row r="599" s="79" customFormat="1" x14ac:dyDescent="0.3"/>
    <row r="600" s="79" customFormat="1" x14ac:dyDescent="0.3"/>
    <row r="601" s="79" customFormat="1" x14ac:dyDescent="0.3"/>
    <row r="602" s="79" customFormat="1" x14ac:dyDescent="0.3"/>
    <row r="603" s="79" customFormat="1" x14ac:dyDescent="0.3"/>
    <row r="604" s="79" customFormat="1" x14ac:dyDescent="0.3"/>
    <row r="605" s="79" customFormat="1" x14ac:dyDescent="0.3"/>
    <row r="606" s="79" customFormat="1" x14ac:dyDescent="0.3"/>
    <row r="607" s="79" customFormat="1" x14ac:dyDescent="0.3"/>
    <row r="608" s="79" customFormat="1" x14ac:dyDescent="0.3"/>
    <row r="609" s="79" customFormat="1" x14ac:dyDescent="0.3"/>
    <row r="610" s="79" customFormat="1" x14ac:dyDescent="0.3"/>
    <row r="611" s="79" customFormat="1" x14ac:dyDescent="0.3"/>
    <row r="612" s="79" customFormat="1" x14ac:dyDescent="0.3"/>
    <row r="613" s="79" customFormat="1" x14ac:dyDescent="0.3"/>
    <row r="614" s="79" customFormat="1" x14ac:dyDescent="0.3"/>
    <row r="615" s="79" customFormat="1" x14ac:dyDescent="0.3"/>
    <row r="616" s="79" customFormat="1" x14ac:dyDescent="0.3"/>
    <row r="617" s="79" customFormat="1" x14ac:dyDescent="0.3"/>
    <row r="618" s="79" customFormat="1" x14ac:dyDescent="0.3"/>
    <row r="619" s="79" customFormat="1" x14ac:dyDescent="0.3"/>
    <row r="620" s="79" customFormat="1" x14ac:dyDescent="0.3"/>
    <row r="621" s="79" customFormat="1" x14ac:dyDescent="0.3"/>
    <row r="622" s="79" customFormat="1" x14ac:dyDescent="0.3"/>
    <row r="623" s="79" customFormat="1" x14ac:dyDescent="0.3"/>
    <row r="624" s="79" customFormat="1" x14ac:dyDescent="0.3"/>
    <row r="625" s="79" customFormat="1" x14ac:dyDescent="0.3"/>
    <row r="626" s="79" customFormat="1" x14ac:dyDescent="0.3"/>
    <row r="627" s="79" customFormat="1" x14ac:dyDescent="0.3"/>
    <row r="628" s="79" customFormat="1" x14ac:dyDescent="0.3"/>
    <row r="629" s="79" customFormat="1" x14ac:dyDescent="0.3"/>
    <row r="630" s="79" customFormat="1" x14ac:dyDescent="0.3"/>
    <row r="631" s="79" customFormat="1" x14ac:dyDescent="0.3"/>
    <row r="632" s="79" customFormat="1" x14ac:dyDescent="0.3"/>
    <row r="633" s="79" customFormat="1" x14ac:dyDescent="0.3"/>
    <row r="634" s="79" customFormat="1" x14ac:dyDescent="0.3"/>
    <row r="635" s="79" customFormat="1" x14ac:dyDescent="0.3"/>
    <row r="636" s="79" customFormat="1" x14ac:dyDescent="0.3"/>
    <row r="637" s="79" customFormat="1" x14ac:dyDescent="0.3"/>
    <row r="638" s="79" customFormat="1" x14ac:dyDescent="0.3"/>
    <row r="639" s="79" customFormat="1" x14ac:dyDescent="0.3"/>
    <row r="640" s="79" customFormat="1" x14ac:dyDescent="0.3"/>
    <row r="641" s="79" customFormat="1" x14ac:dyDescent="0.3"/>
    <row r="642" s="79" customFormat="1" x14ac:dyDescent="0.3"/>
    <row r="643" s="79" customFormat="1" x14ac:dyDescent="0.3"/>
    <row r="644" s="79" customFormat="1" x14ac:dyDescent="0.3"/>
    <row r="645" s="79" customFormat="1" x14ac:dyDescent="0.3"/>
    <row r="646" s="79" customFormat="1" x14ac:dyDescent="0.3"/>
    <row r="647" s="79" customFormat="1" x14ac:dyDescent="0.3"/>
    <row r="648" s="79" customFormat="1" x14ac:dyDescent="0.3"/>
    <row r="649" s="79" customFormat="1" x14ac:dyDescent="0.3"/>
    <row r="650" s="79" customFormat="1" x14ac:dyDescent="0.3"/>
    <row r="651" s="79" customFormat="1" x14ac:dyDescent="0.3"/>
    <row r="652" s="79" customFormat="1" x14ac:dyDescent="0.3"/>
    <row r="653" s="79" customFormat="1" x14ac:dyDescent="0.3"/>
    <row r="654" s="79" customFormat="1" x14ac:dyDescent="0.3"/>
    <row r="655" s="79" customFormat="1" x14ac:dyDescent="0.3"/>
    <row r="656" s="79" customFormat="1" x14ac:dyDescent="0.3"/>
    <row r="657" s="79" customFormat="1" x14ac:dyDescent="0.3"/>
    <row r="658" s="79" customFormat="1" x14ac:dyDescent="0.3"/>
    <row r="659" s="79" customFormat="1" x14ac:dyDescent="0.3"/>
    <row r="660" s="79" customFormat="1" x14ac:dyDescent="0.3"/>
    <row r="661" s="79" customFormat="1" x14ac:dyDescent="0.3"/>
    <row r="662" s="79" customFormat="1" x14ac:dyDescent="0.3"/>
    <row r="663" s="79" customFormat="1" x14ac:dyDescent="0.3"/>
    <row r="664" s="79" customFormat="1" x14ac:dyDescent="0.3"/>
    <row r="665" s="79" customFormat="1" x14ac:dyDescent="0.3"/>
    <row r="666" s="79" customFormat="1" x14ac:dyDescent="0.3"/>
    <row r="667" s="79" customFormat="1" x14ac:dyDescent="0.3"/>
    <row r="668" s="79" customFormat="1" x14ac:dyDescent="0.3"/>
    <row r="669" s="79" customFormat="1" x14ac:dyDescent="0.3"/>
    <row r="670" s="79" customFormat="1" x14ac:dyDescent="0.3"/>
    <row r="671" s="79" customFormat="1" x14ac:dyDescent="0.3"/>
    <row r="672" s="79" customFormat="1" x14ac:dyDescent="0.3"/>
    <row r="673" s="79" customFormat="1" x14ac:dyDescent="0.3"/>
    <row r="674" s="79" customFormat="1" x14ac:dyDescent="0.3"/>
    <row r="675" s="79" customFormat="1" x14ac:dyDescent="0.3"/>
    <row r="676" s="79" customFormat="1" x14ac:dyDescent="0.3"/>
    <row r="677" s="79" customFormat="1" x14ac:dyDescent="0.3"/>
    <row r="678" s="79" customFormat="1" x14ac:dyDescent="0.3"/>
    <row r="679" s="79" customFormat="1" x14ac:dyDescent="0.3"/>
    <row r="680" s="79" customFormat="1" x14ac:dyDescent="0.3"/>
    <row r="681" s="79" customFormat="1" x14ac:dyDescent="0.3"/>
    <row r="682" s="79" customFormat="1" x14ac:dyDescent="0.3"/>
    <row r="683" s="79" customFormat="1" x14ac:dyDescent="0.3"/>
    <row r="684" s="79" customFormat="1" x14ac:dyDescent="0.3"/>
    <row r="685" s="79" customFormat="1" x14ac:dyDescent="0.3"/>
    <row r="686" s="79" customFormat="1" x14ac:dyDescent="0.3"/>
    <row r="687" s="79" customFormat="1" x14ac:dyDescent="0.3"/>
    <row r="688" s="79" customFormat="1" x14ac:dyDescent="0.3"/>
    <row r="689" s="79" customFormat="1" x14ac:dyDescent="0.3"/>
    <row r="690" s="79" customFormat="1" x14ac:dyDescent="0.3"/>
    <row r="691" s="79" customFormat="1" x14ac:dyDescent="0.3"/>
    <row r="692" s="79" customFormat="1" x14ac:dyDescent="0.3"/>
    <row r="693" s="79" customFormat="1" x14ac:dyDescent="0.3"/>
    <row r="694" s="79" customFormat="1" x14ac:dyDescent="0.3"/>
    <row r="695" s="79" customFormat="1" x14ac:dyDescent="0.3"/>
    <row r="696" s="79" customFormat="1" x14ac:dyDescent="0.3"/>
    <row r="697" s="79" customFormat="1" x14ac:dyDescent="0.3"/>
    <row r="698" s="79" customFormat="1" x14ac:dyDescent="0.3"/>
    <row r="699" s="79" customFormat="1" x14ac:dyDescent="0.3"/>
    <row r="700" s="79" customFormat="1" x14ac:dyDescent="0.3"/>
    <row r="701" s="79" customFormat="1" x14ac:dyDescent="0.3"/>
    <row r="702" s="79" customFormat="1" x14ac:dyDescent="0.3"/>
    <row r="703" s="79" customFormat="1" x14ac:dyDescent="0.3"/>
    <row r="704" s="79" customFormat="1" x14ac:dyDescent="0.3"/>
    <row r="705" s="79" customFormat="1" x14ac:dyDescent="0.3"/>
    <row r="706" s="79" customFormat="1" x14ac:dyDescent="0.3"/>
    <row r="707" s="79" customFormat="1" x14ac:dyDescent="0.3"/>
    <row r="708" s="79" customFormat="1" x14ac:dyDescent="0.3"/>
    <row r="709" s="79" customFormat="1" x14ac:dyDescent="0.3"/>
    <row r="710" s="79" customFormat="1" x14ac:dyDescent="0.3"/>
    <row r="711" s="79" customFormat="1" x14ac:dyDescent="0.3"/>
    <row r="712" s="79" customFormat="1" x14ac:dyDescent="0.3"/>
    <row r="713" s="79" customFormat="1" x14ac:dyDescent="0.3"/>
    <row r="714" s="79" customFormat="1" x14ac:dyDescent="0.3"/>
    <row r="715" s="79" customFormat="1" x14ac:dyDescent="0.3"/>
    <row r="716" s="79" customFormat="1" x14ac:dyDescent="0.3"/>
    <row r="717" s="79" customFormat="1" x14ac:dyDescent="0.3"/>
    <row r="718" s="79" customFormat="1" x14ac:dyDescent="0.3"/>
    <row r="719" s="79" customFormat="1" x14ac:dyDescent="0.3"/>
    <row r="720" s="79" customFormat="1" x14ac:dyDescent="0.3"/>
    <row r="721" s="79" customFormat="1" x14ac:dyDescent="0.3"/>
    <row r="722" s="79" customFormat="1" x14ac:dyDescent="0.3"/>
    <row r="723" s="79" customFormat="1" x14ac:dyDescent="0.3"/>
    <row r="724" s="79" customFormat="1" x14ac:dyDescent="0.3"/>
    <row r="725" s="79" customFormat="1" x14ac:dyDescent="0.3"/>
    <row r="726" s="79" customFormat="1" x14ac:dyDescent="0.3"/>
    <row r="727" s="79" customFormat="1" x14ac:dyDescent="0.3"/>
    <row r="728" s="79" customFormat="1" x14ac:dyDescent="0.3"/>
    <row r="729" s="79" customFormat="1" x14ac:dyDescent="0.3"/>
    <row r="730" s="79" customFormat="1" x14ac:dyDescent="0.3"/>
    <row r="731" s="79" customFormat="1" x14ac:dyDescent="0.3"/>
    <row r="732" s="79" customFormat="1" x14ac:dyDescent="0.3"/>
    <row r="733" s="79" customFormat="1" x14ac:dyDescent="0.3"/>
    <row r="734" s="79" customFormat="1" x14ac:dyDescent="0.3"/>
    <row r="735" s="79" customFormat="1" x14ac:dyDescent="0.3"/>
    <row r="736" s="79" customFormat="1" x14ac:dyDescent="0.3"/>
    <row r="737" s="79" customFormat="1" x14ac:dyDescent="0.3"/>
    <row r="738" s="79" customFormat="1" x14ac:dyDescent="0.3"/>
    <row r="739" s="79" customFormat="1" x14ac:dyDescent="0.3"/>
    <row r="740" s="79" customFormat="1" x14ac:dyDescent="0.3"/>
    <row r="741" s="79" customFormat="1" x14ac:dyDescent="0.3"/>
    <row r="742" s="79" customFormat="1" x14ac:dyDescent="0.3"/>
    <row r="743" s="79" customFormat="1" x14ac:dyDescent="0.3"/>
    <row r="744" s="79" customFormat="1" x14ac:dyDescent="0.3"/>
    <row r="745" s="79" customFormat="1" x14ac:dyDescent="0.3"/>
    <row r="746" s="79" customFormat="1" x14ac:dyDescent="0.3"/>
    <row r="747" s="79" customFormat="1" x14ac:dyDescent="0.3"/>
    <row r="748" s="79" customFormat="1" x14ac:dyDescent="0.3"/>
    <row r="749" s="79" customFormat="1" x14ac:dyDescent="0.3"/>
    <row r="750" s="79" customFormat="1" x14ac:dyDescent="0.3"/>
    <row r="751" s="79" customFormat="1" x14ac:dyDescent="0.3"/>
    <row r="752" s="79" customFormat="1" x14ac:dyDescent="0.3"/>
    <row r="753" s="79" customFormat="1" x14ac:dyDescent="0.3"/>
    <row r="754" s="79" customFormat="1" x14ac:dyDescent="0.3"/>
    <row r="755" s="79" customFormat="1" x14ac:dyDescent="0.3"/>
    <row r="756" s="79" customFormat="1" x14ac:dyDescent="0.3"/>
    <row r="757" s="79" customFormat="1" x14ac:dyDescent="0.3"/>
    <row r="758" s="79" customFormat="1" x14ac:dyDescent="0.3"/>
    <row r="759" s="79" customFormat="1" x14ac:dyDescent="0.3"/>
    <row r="760" s="79" customFormat="1" x14ac:dyDescent="0.3"/>
    <row r="761" s="79" customFormat="1" x14ac:dyDescent="0.3"/>
    <row r="762" s="79" customFormat="1" x14ac:dyDescent="0.3"/>
    <row r="763" s="79" customFormat="1" x14ac:dyDescent="0.3"/>
    <row r="764" s="79" customFormat="1" x14ac:dyDescent="0.3"/>
    <row r="765" s="79" customFormat="1" x14ac:dyDescent="0.3"/>
    <row r="766" s="79" customFormat="1" x14ac:dyDescent="0.3"/>
    <row r="767" s="79" customFormat="1" x14ac:dyDescent="0.3"/>
    <row r="768" s="79" customFormat="1" x14ac:dyDescent="0.3"/>
    <row r="769" s="79" customFormat="1" x14ac:dyDescent="0.3"/>
    <row r="770" s="79" customFormat="1" x14ac:dyDescent="0.3"/>
    <row r="771" s="79" customFormat="1" x14ac:dyDescent="0.3"/>
    <row r="772" s="79" customFormat="1" x14ac:dyDescent="0.3"/>
    <row r="773" s="79" customFormat="1" x14ac:dyDescent="0.3"/>
    <row r="774" s="79" customFormat="1" x14ac:dyDescent="0.3"/>
    <row r="775" s="79" customFormat="1" x14ac:dyDescent="0.3"/>
    <row r="776" s="79" customFormat="1" x14ac:dyDescent="0.3"/>
    <row r="777" s="79" customFormat="1" x14ac:dyDescent="0.3"/>
    <row r="778" s="79" customFormat="1" x14ac:dyDescent="0.3"/>
    <row r="779" s="79" customFormat="1" x14ac:dyDescent="0.3"/>
    <row r="780" s="79" customFormat="1" x14ac:dyDescent="0.3"/>
    <row r="781" s="79" customFormat="1" x14ac:dyDescent="0.3"/>
    <row r="782" s="79" customFormat="1" x14ac:dyDescent="0.3"/>
    <row r="783" s="79" customFormat="1" x14ac:dyDescent="0.3"/>
    <row r="784" s="79" customFormat="1" x14ac:dyDescent="0.3"/>
    <row r="785" s="79" customFormat="1" x14ac:dyDescent="0.3"/>
    <row r="786" s="79" customFormat="1" x14ac:dyDescent="0.3"/>
    <row r="787" s="79" customFormat="1" x14ac:dyDescent="0.3"/>
    <row r="788" s="79" customFormat="1" x14ac:dyDescent="0.3"/>
    <row r="789" s="79" customFormat="1" x14ac:dyDescent="0.3"/>
    <row r="790" s="79" customFormat="1" x14ac:dyDescent="0.3"/>
    <row r="791" s="79" customFormat="1" x14ac:dyDescent="0.3"/>
    <row r="792" s="79" customFormat="1" x14ac:dyDescent="0.3"/>
    <row r="793" s="79" customFormat="1" x14ac:dyDescent="0.3"/>
    <row r="794" s="79" customFormat="1" x14ac:dyDescent="0.3"/>
    <row r="795" s="79" customFormat="1" x14ac:dyDescent="0.3"/>
    <row r="796" s="79" customFormat="1" x14ac:dyDescent="0.3"/>
    <row r="797" s="79" customFormat="1" x14ac:dyDescent="0.3"/>
    <row r="798" s="79" customFormat="1" x14ac:dyDescent="0.3"/>
    <row r="799" s="79" customFormat="1" x14ac:dyDescent="0.3"/>
    <row r="800" s="79" customFormat="1" x14ac:dyDescent="0.3"/>
    <row r="801" s="79" customFormat="1" x14ac:dyDescent="0.3"/>
    <row r="802" s="79" customFormat="1" x14ac:dyDescent="0.3"/>
    <row r="803" s="79" customFormat="1" x14ac:dyDescent="0.3"/>
    <row r="804" s="79" customFormat="1" x14ac:dyDescent="0.3"/>
    <row r="805" s="79" customFormat="1" x14ac:dyDescent="0.3"/>
    <row r="806" s="79" customFormat="1" x14ac:dyDescent="0.3"/>
    <row r="807" s="79" customFormat="1" x14ac:dyDescent="0.3"/>
    <row r="808" s="79" customFormat="1" x14ac:dyDescent="0.3"/>
    <row r="809" s="79" customFormat="1" x14ac:dyDescent="0.3"/>
    <row r="810" s="79" customFormat="1" x14ac:dyDescent="0.3"/>
    <row r="811" s="79" customFormat="1" x14ac:dyDescent="0.3"/>
    <row r="812" s="79" customFormat="1" x14ac:dyDescent="0.3"/>
    <row r="813" s="79" customFormat="1" x14ac:dyDescent="0.3"/>
    <row r="814" s="79" customFormat="1" x14ac:dyDescent="0.3"/>
    <row r="815" s="79" customFormat="1" x14ac:dyDescent="0.3"/>
    <row r="816" s="79" customFormat="1" x14ac:dyDescent="0.3"/>
    <row r="817" s="79" customFormat="1" x14ac:dyDescent="0.3"/>
    <row r="818" s="79" customFormat="1" x14ac:dyDescent="0.3"/>
    <row r="819" s="79" customFormat="1" x14ac:dyDescent="0.3"/>
    <row r="820" s="79" customFormat="1" x14ac:dyDescent="0.3"/>
    <row r="821" s="79" customFormat="1" x14ac:dyDescent="0.3"/>
    <row r="822" s="79" customFormat="1" x14ac:dyDescent="0.3"/>
    <row r="823" s="79" customFormat="1" x14ac:dyDescent="0.3"/>
    <row r="824" s="79" customFormat="1" x14ac:dyDescent="0.3"/>
    <row r="825" s="79" customFormat="1" x14ac:dyDescent="0.3"/>
    <row r="826" s="79" customFormat="1" x14ac:dyDescent="0.3"/>
    <row r="827" s="79" customFormat="1" x14ac:dyDescent="0.3"/>
    <row r="828" s="79" customFormat="1" x14ac:dyDescent="0.3"/>
    <row r="829" s="79" customFormat="1" x14ac:dyDescent="0.3"/>
    <row r="830" s="79" customFormat="1" x14ac:dyDescent="0.3"/>
    <row r="831" s="79" customFormat="1" x14ac:dyDescent="0.3"/>
    <row r="832" s="79" customFormat="1" x14ac:dyDescent="0.3"/>
    <row r="833" s="79" customFormat="1" x14ac:dyDescent="0.3"/>
    <row r="834" s="79" customFormat="1" x14ac:dyDescent="0.3"/>
    <row r="835" s="79" customFormat="1" x14ac:dyDescent="0.3"/>
    <row r="836" s="79" customFormat="1" x14ac:dyDescent="0.3"/>
    <row r="837" s="79" customFormat="1" x14ac:dyDescent="0.3"/>
    <row r="838" s="79" customFormat="1" x14ac:dyDescent="0.3"/>
    <row r="839" s="79" customFormat="1" x14ac:dyDescent="0.3"/>
    <row r="840" s="79" customFormat="1" x14ac:dyDescent="0.3"/>
    <row r="841" s="79" customFormat="1" x14ac:dyDescent="0.3"/>
    <row r="842" s="79" customFormat="1" x14ac:dyDescent="0.3"/>
    <row r="843" s="79" customFormat="1" x14ac:dyDescent="0.3"/>
    <row r="844" s="79" customFormat="1" x14ac:dyDescent="0.3"/>
    <row r="845" s="79" customFormat="1" x14ac:dyDescent="0.3"/>
    <row r="846" s="79" customFormat="1" x14ac:dyDescent="0.3"/>
    <row r="847" s="79" customFormat="1" x14ac:dyDescent="0.3"/>
    <row r="848" s="79" customFormat="1" x14ac:dyDescent="0.3"/>
    <row r="849" s="79" customFormat="1" x14ac:dyDescent="0.3"/>
    <row r="850" s="79" customFormat="1" x14ac:dyDescent="0.3"/>
  </sheetData>
  <sheetProtection algorithmName="SHA-512" hashValue="qGqtpm3ld9rmW8irJB0uln5pY3yZ/4ik9jYAf9nfPfqf+CY/4BN8iKswm3nsLc8bWSnJoqLXsV/90w+Sk2UMnA==" saltValue="HoeJd/wgcwM9hpHzppTCBQ==" spinCount="100000" sheet="1" objects="1" scenarios="1"/>
  <mergeCells count="79">
    <mergeCell ref="K5:Q10"/>
    <mergeCell ref="K84:Q95"/>
    <mergeCell ref="G31:H31"/>
    <mergeCell ref="G30:H30"/>
    <mergeCell ref="G47:H47"/>
    <mergeCell ref="D49:H49"/>
    <mergeCell ref="D52:H52"/>
    <mergeCell ref="D51:H51"/>
    <mergeCell ref="D50:H50"/>
    <mergeCell ref="G41:H41"/>
    <mergeCell ref="G38:H38"/>
    <mergeCell ref="G37:H37"/>
    <mergeCell ref="G36:H36"/>
    <mergeCell ref="G33:H33"/>
    <mergeCell ref="D38:E38"/>
    <mergeCell ref="D41:E41"/>
    <mergeCell ref="K71:Q71"/>
    <mergeCell ref="C28:I28"/>
    <mergeCell ref="D42:E42"/>
    <mergeCell ref="D43:E43"/>
    <mergeCell ref="K42:Q42"/>
    <mergeCell ref="C61:Q61"/>
    <mergeCell ref="N48:P48"/>
    <mergeCell ref="N52:P52"/>
    <mergeCell ref="K59:Q59"/>
    <mergeCell ref="N57:P57"/>
    <mergeCell ref="K43:Q43"/>
    <mergeCell ref="D45:E45"/>
    <mergeCell ref="D47:E47"/>
    <mergeCell ref="G45:H45"/>
    <mergeCell ref="G44:H44"/>
    <mergeCell ref="G43:H43"/>
    <mergeCell ref="C58:I58"/>
    <mergeCell ref="N35:P35"/>
    <mergeCell ref="K26:Q26"/>
    <mergeCell ref="K33:Q33"/>
    <mergeCell ref="N46:P46"/>
    <mergeCell ref="K38:Q38"/>
    <mergeCell ref="K32:Q32"/>
    <mergeCell ref="C32:H32"/>
    <mergeCell ref="K40:Q40"/>
    <mergeCell ref="K41:Q41"/>
    <mergeCell ref="G55:H55"/>
    <mergeCell ref="D44:E44"/>
    <mergeCell ref="K39:Q39"/>
    <mergeCell ref="G42:H42"/>
    <mergeCell ref="D55:E55"/>
    <mergeCell ref="C84:I84"/>
    <mergeCell ref="C25:I25"/>
    <mergeCell ref="C12:I12"/>
    <mergeCell ref="C5:I5"/>
    <mergeCell ref="C71:I71"/>
    <mergeCell ref="D10:I10"/>
    <mergeCell ref="D56:H56"/>
    <mergeCell ref="C53:C54"/>
    <mergeCell ref="D53:I54"/>
    <mergeCell ref="C39:H39"/>
    <mergeCell ref="C46:H46"/>
    <mergeCell ref="D30:E30"/>
    <mergeCell ref="D31:E31"/>
    <mergeCell ref="D33:E33"/>
    <mergeCell ref="D36:E36"/>
    <mergeCell ref="D37:E37"/>
    <mergeCell ref="C3:Q3"/>
    <mergeCell ref="C63:I63"/>
    <mergeCell ref="I64:I68"/>
    <mergeCell ref="K25:Q25"/>
    <mergeCell ref="K12:Q12"/>
    <mergeCell ref="D6:I6"/>
    <mergeCell ref="D7:I7"/>
    <mergeCell ref="D8:I8"/>
    <mergeCell ref="D9:I9"/>
    <mergeCell ref="C64:C68"/>
    <mergeCell ref="D64:H64"/>
    <mergeCell ref="E65:E68"/>
    <mergeCell ref="G65:G68"/>
    <mergeCell ref="C26:I26"/>
    <mergeCell ref="C27:I27"/>
    <mergeCell ref="C59:I59"/>
  </mergeCells>
  <conditionalFormatting sqref="K64">
    <cfRule type="cellIs" dxfId="0" priority="1" operator="equal">
      <formula>"Please note that sharepurchase cover is not available when shareholding in an entity is 100%"</formula>
    </cfRule>
  </conditionalFormatting>
  <hyperlinks>
    <hyperlink ref="B2" location="'Table of Contents'!A1" display="'Table of Contents'!A1" xr:uid="{FA937821-76E1-4AF6-8DB3-4A3158BE918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79AA6-3B96-44B9-A872-11C10F5C0044}">
  <sheetPr codeName="Sheet7"/>
  <dimension ref="A1:D232"/>
  <sheetViews>
    <sheetView workbookViewId="0">
      <selection activeCell="H12" sqref="H12"/>
    </sheetView>
  </sheetViews>
  <sheetFormatPr defaultColWidth="9.21875" defaultRowHeight="14.4" x14ac:dyDescent="0.3"/>
  <cols>
    <col min="1" max="1" width="14.21875" style="84" bestFit="1" customWidth="1"/>
    <col min="2" max="2" width="167.21875" style="79" bestFit="1" customWidth="1"/>
    <col min="3" max="3" width="18.21875" style="94" bestFit="1" customWidth="1"/>
    <col min="4" max="4" width="13.77734375" style="79" bestFit="1" customWidth="1"/>
    <col min="5" max="16384" width="9.21875" style="79"/>
  </cols>
  <sheetData>
    <row r="1" spans="1:4" s="84" customFormat="1" ht="43.05" customHeight="1" x14ac:dyDescent="0.3">
      <c r="A1" s="87" t="e" vm="2">
        <v>#VALUE!</v>
      </c>
    </row>
    <row r="2" spans="1:4" x14ac:dyDescent="0.3">
      <c r="A2" s="88" t="s">
        <v>152</v>
      </c>
      <c r="B2" s="88" t="s">
        <v>153</v>
      </c>
      <c r="C2" s="88" t="s">
        <v>154</v>
      </c>
      <c r="D2" s="88" t="s">
        <v>155</v>
      </c>
    </row>
    <row r="3" spans="1:4" x14ac:dyDescent="0.3">
      <c r="A3" s="89">
        <v>1</v>
      </c>
      <c r="B3" s="90" t="s">
        <v>156</v>
      </c>
      <c r="C3" s="91" t="s">
        <v>157</v>
      </c>
      <c r="D3" s="90" t="s">
        <v>158</v>
      </c>
    </row>
    <row r="4" spans="1:4" ht="43.2" x14ac:dyDescent="0.3">
      <c r="A4" s="89">
        <v>2</v>
      </c>
      <c r="B4" s="92" t="s">
        <v>159</v>
      </c>
      <c r="C4" s="91">
        <v>45814</v>
      </c>
      <c r="D4" s="90" t="s">
        <v>158</v>
      </c>
    </row>
    <row r="5" spans="1:4" ht="28.8" x14ac:dyDescent="0.3">
      <c r="A5" s="89">
        <v>3</v>
      </c>
      <c r="B5" s="92" t="s">
        <v>160</v>
      </c>
      <c r="C5" s="91">
        <v>45936</v>
      </c>
      <c r="D5" s="90" t="s">
        <v>158</v>
      </c>
    </row>
    <row r="6" spans="1:4" ht="100.8" x14ac:dyDescent="0.3">
      <c r="A6" s="89">
        <v>4</v>
      </c>
      <c r="B6" s="92" t="s">
        <v>161</v>
      </c>
      <c r="C6" s="93" t="s">
        <v>162</v>
      </c>
      <c r="D6" s="90" t="s">
        <v>158</v>
      </c>
    </row>
    <row r="7" spans="1:4" ht="43.2" x14ac:dyDescent="0.3">
      <c r="A7" s="89">
        <v>5</v>
      </c>
      <c r="B7" s="92" t="s">
        <v>163</v>
      </c>
      <c r="C7" s="93" t="s">
        <v>164</v>
      </c>
      <c r="D7" s="90" t="s">
        <v>158</v>
      </c>
    </row>
    <row r="8" spans="1:4" ht="43.2" x14ac:dyDescent="0.3">
      <c r="A8" s="89">
        <v>6</v>
      </c>
      <c r="B8" s="92" t="s">
        <v>165</v>
      </c>
      <c r="C8" s="91">
        <v>45848</v>
      </c>
      <c r="D8" s="90" t="s">
        <v>158</v>
      </c>
    </row>
    <row r="9" spans="1:4" ht="28.8" x14ac:dyDescent="0.3">
      <c r="A9" s="89">
        <v>7</v>
      </c>
      <c r="B9" s="92" t="s">
        <v>166</v>
      </c>
      <c r="C9" s="91">
        <v>45854</v>
      </c>
      <c r="D9" s="90" t="s">
        <v>158</v>
      </c>
    </row>
    <row r="10" spans="1:4" ht="28.8" x14ac:dyDescent="0.3">
      <c r="A10" s="89">
        <v>8</v>
      </c>
      <c r="B10" s="92" t="s">
        <v>167</v>
      </c>
      <c r="C10" s="91">
        <v>45863</v>
      </c>
      <c r="D10" s="90" t="s">
        <v>158</v>
      </c>
    </row>
    <row r="11" spans="1:4" x14ac:dyDescent="0.3">
      <c r="A11" s="89">
        <v>9</v>
      </c>
      <c r="B11" s="90" t="s">
        <v>168</v>
      </c>
      <c r="C11" s="91">
        <v>45873</v>
      </c>
      <c r="D11" s="90" t="s">
        <v>158</v>
      </c>
    </row>
    <row r="12" spans="1:4" ht="57.6" x14ac:dyDescent="0.3">
      <c r="A12" s="89">
        <v>10</v>
      </c>
      <c r="B12" s="92" t="s">
        <v>169</v>
      </c>
      <c r="C12" s="91">
        <v>45883</v>
      </c>
      <c r="D12" s="90" t="s">
        <v>158</v>
      </c>
    </row>
    <row r="13" spans="1:4" ht="28.8" x14ac:dyDescent="0.3">
      <c r="A13" s="89">
        <v>11</v>
      </c>
      <c r="B13" s="92" t="s">
        <v>170</v>
      </c>
      <c r="C13" s="91">
        <v>45887</v>
      </c>
      <c r="D13" s="90" t="s">
        <v>158</v>
      </c>
    </row>
    <row r="14" spans="1:4" ht="28.8" x14ac:dyDescent="0.3">
      <c r="A14" s="89">
        <v>12</v>
      </c>
      <c r="B14" s="92" t="s">
        <v>171</v>
      </c>
      <c r="C14" s="91">
        <v>45895</v>
      </c>
      <c r="D14" s="90" t="s">
        <v>158</v>
      </c>
    </row>
    <row r="15" spans="1:4" ht="43.2" x14ac:dyDescent="0.3">
      <c r="A15" s="89">
        <v>13</v>
      </c>
      <c r="B15" s="92" t="s">
        <v>172</v>
      </c>
      <c r="C15" s="91">
        <v>45911</v>
      </c>
      <c r="D15" s="90"/>
    </row>
    <row r="16" spans="1:4" ht="28.8" x14ac:dyDescent="0.3">
      <c r="A16" s="89">
        <v>14</v>
      </c>
      <c r="B16" s="92" t="s">
        <v>174</v>
      </c>
      <c r="C16" s="93"/>
      <c r="D16" s="90"/>
    </row>
    <row r="17" spans="1:4" ht="28.8" x14ac:dyDescent="0.3">
      <c r="A17" s="89">
        <v>15</v>
      </c>
      <c r="B17" s="92" t="s">
        <v>180</v>
      </c>
      <c r="C17" s="91">
        <v>46036</v>
      </c>
      <c r="D17" s="90" t="s">
        <v>158</v>
      </c>
    </row>
    <row r="18" spans="1:4" x14ac:dyDescent="0.3">
      <c r="A18" s="89"/>
      <c r="B18" s="90"/>
      <c r="C18" s="93"/>
      <c r="D18" s="90"/>
    </row>
    <row r="19" spans="1:4" x14ac:dyDescent="0.3">
      <c r="A19" s="89"/>
      <c r="B19" s="90"/>
      <c r="C19" s="93"/>
      <c r="D19" s="90"/>
    </row>
    <row r="20" spans="1:4" x14ac:dyDescent="0.3">
      <c r="A20" s="89"/>
      <c r="B20" s="90"/>
      <c r="C20" s="93"/>
      <c r="D20" s="90"/>
    </row>
    <row r="21" spans="1:4" x14ac:dyDescent="0.3">
      <c r="A21" s="89"/>
      <c r="B21" s="90"/>
      <c r="C21" s="93"/>
      <c r="D21" s="90"/>
    </row>
    <row r="22" spans="1:4" x14ac:dyDescent="0.3">
      <c r="A22" s="89"/>
      <c r="B22" s="90"/>
      <c r="C22" s="93"/>
      <c r="D22" s="90"/>
    </row>
    <row r="23" spans="1:4" x14ac:dyDescent="0.3">
      <c r="A23" s="89"/>
      <c r="B23" s="90"/>
      <c r="C23" s="93"/>
      <c r="D23" s="90"/>
    </row>
    <row r="24" spans="1:4" x14ac:dyDescent="0.3">
      <c r="A24" s="89"/>
      <c r="B24" s="90"/>
      <c r="C24" s="93"/>
      <c r="D24" s="90"/>
    </row>
    <row r="25" spans="1:4" x14ac:dyDescent="0.3">
      <c r="A25" s="89"/>
      <c r="B25" s="90"/>
      <c r="C25" s="93"/>
      <c r="D25" s="90"/>
    </row>
    <row r="26" spans="1:4" x14ac:dyDescent="0.3">
      <c r="A26" s="89"/>
      <c r="B26" s="90"/>
      <c r="C26" s="93"/>
      <c r="D26" s="90"/>
    </row>
    <row r="27" spans="1:4" x14ac:dyDescent="0.3">
      <c r="A27" s="89"/>
      <c r="B27" s="90"/>
      <c r="C27" s="93"/>
      <c r="D27" s="90"/>
    </row>
    <row r="28" spans="1:4" x14ac:dyDescent="0.3">
      <c r="A28" s="89"/>
      <c r="B28" s="90"/>
      <c r="C28" s="93"/>
      <c r="D28" s="90"/>
    </row>
    <row r="29" spans="1:4" x14ac:dyDescent="0.3">
      <c r="A29" s="89"/>
      <c r="B29" s="90"/>
      <c r="C29" s="93"/>
      <c r="D29" s="90"/>
    </row>
    <row r="30" spans="1:4" x14ac:dyDescent="0.3">
      <c r="A30" s="89"/>
      <c r="B30" s="90"/>
      <c r="C30" s="93"/>
      <c r="D30" s="90"/>
    </row>
    <row r="31" spans="1:4" x14ac:dyDescent="0.3">
      <c r="A31" s="89"/>
      <c r="B31" s="90"/>
      <c r="C31" s="93"/>
      <c r="D31" s="90"/>
    </row>
    <row r="32" spans="1:4" x14ac:dyDescent="0.3">
      <c r="A32" s="89"/>
      <c r="B32" s="90"/>
      <c r="C32" s="93"/>
      <c r="D32" s="90"/>
    </row>
    <row r="33" spans="1:4" x14ac:dyDescent="0.3">
      <c r="A33" s="89"/>
      <c r="B33" s="90"/>
      <c r="C33" s="93"/>
      <c r="D33" s="90"/>
    </row>
    <row r="34" spans="1:4" x14ac:dyDescent="0.3">
      <c r="A34" s="89"/>
      <c r="B34" s="90"/>
      <c r="C34" s="93"/>
      <c r="D34" s="90"/>
    </row>
    <row r="35" spans="1:4" x14ac:dyDescent="0.3">
      <c r="A35" s="89"/>
      <c r="B35" s="90"/>
      <c r="C35" s="93"/>
      <c r="D35" s="90"/>
    </row>
    <row r="36" spans="1:4" x14ac:dyDescent="0.3">
      <c r="A36" s="89"/>
      <c r="B36" s="90"/>
      <c r="C36" s="93"/>
      <c r="D36" s="90"/>
    </row>
    <row r="37" spans="1:4" x14ac:dyDescent="0.3">
      <c r="A37" s="89"/>
      <c r="B37" s="90"/>
      <c r="C37" s="93"/>
      <c r="D37" s="90"/>
    </row>
    <row r="38" spans="1:4" x14ac:dyDescent="0.3">
      <c r="A38" s="89"/>
      <c r="B38" s="90"/>
      <c r="C38" s="93"/>
      <c r="D38" s="90"/>
    </row>
    <row r="39" spans="1:4" x14ac:dyDescent="0.3">
      <c r="A39" s="89"/>
      <c r="B39" s="90"/>
      <c r="C39" s="93"/>
      <c r="D39" s="90"/>
    </row>
    <row r="40" spans="1:4" x14ac:dyDescent="0.3">
      <c r="A40" s="89"/>
      <c r="B40" s="90"/>
      <c r="C40" s="93"/>
      <c r="D40" s="90"/>
    </row>
    <row r="41" spans="1:4" x14ac:dyDescent="0.3">
      <c r="A41" s="89"/>
      <c r="B41" s="90"/>
      <c r="C41" s="93"/>
      <c r="D41" s="90"/>
    </row>
    <row r="42" spans="1:4" x14ac:dyDescent="0.3">
      <c r="A42" s="89"/>
      <c r="B42" s="90"/>
      <c r="C42" s="93"/>
      <c r="D42" s="90"/>
    </row>
    <row r="43" spans="1:4" x14ac:dyDescent="0.3">
      <c r="A43" s="89"/>
      <c r="B43" s="90"/>
      <c r="C43" s="93"/>
      <c r="D43" s="90"/>
    </row>
    <row r="44" spans="1:4" x14ac:dyDescent="0.3">
      <c r="A44" s="89"/>
      <c r="B44" s="90"/>
      <c r="C44" s="93"/>
      <c r="D44" s="90"/>
    </row>
    <row r="45" spans="1:4" x14ac:dyDescent="0.3">
      <c r="A45" s="89"/>
      <c r="B45" s="90"/>
      <c r="C45" s="93"/>
      <c r="D45" s="90"/>
    </row>
    <row r="46" spans="1:4" x14ac:dyDescent="0.3">
      <c r="A46" s="89"/>
      <c r="B46" s="90"/>
      <c r="C46" s="93"/>
      <c r="D46" s="90"/>
    </row>
    <row r="47" spans="1:4" x14ac:dyDescent="0.3">
      <c r="A47" s="89"/>
      <c r="B47" s="90"/>
      <c r="C47" s="93"/>
      <c r="D47" s="90"/>
    </row>
    <row r="48" spans="1:4" x14ac:dyDescent="0.3">
      <c r="A48" s="89"/>
      <c r="B48" s="90"/>
      <c r="C48" s="93"/>
      <c r="D48" s="90"/>
    </row>
    <row r="49" spans="1:4" x14ac:dyDescent="0.3">
      <c r="A49" s="89"/>
      <c r="B49" s="90"/>
      <c r="C49" s="93"/>
      <c r="D49" s="90"/>
    </row>
    <row r="50" spans="1:4" x14ac:dyDescent="0.3">
      <c r="A50" s="89"/>
      <c r="B50" s="90"/>
      <c r="C50" s="93"/>
      <c r="D50" s="90"/>
    </row>
    <row r="51" spans="1:4" x14ac:dyDescent="0.3">
      <c r="A51" s="89"/>
      <c r="B51" s="90"/>
      <c r="C51" s="93"/>
      <c r="D51" s="90"/>
    </row>
    <row r="52" spans="1:4" x14ac:dyDescent="0.3">
      <c r="A52" s="89"/>
      <c r="B52" s="90"/>
      <c r="C52" s="93"/>
      <c r="D52" s="90"/>
    </row>
    <row r="53" spans="1:4" x14ac:dyDescent="0.3">
      <c r="A53" s="89"/>
      <c r="B53" s="90"/>
      <c r="C53" s="93"/>
      <c r="D53" s="90"/>
    </row>
    <row r="54" spans="1:4" x14ac:dyDescent="0.3">
      <c r="A54" s="89"/>
      <c r="B54" s="90"/>
      <c r="C54" s="93"/>
      <c r="D54" s="90"/>
    </row>
    <row r="55" spans="1:4" x14ac:dyDescent="0.3">
      <c r="A55" s="89"/>
      <c r="B55" s="90"/>
      <c r="C55" s="93"/>
      <c r="D55" s="90"/>
    </row>
    <row r="56" spans="1:4" x14ac:dyDescent="0.3">
      <c r="A56" s="89"/>
      <c r="B56" s="90"/>
      <c r="C56" s="93"/>
      <c r="D56" s="90"/>
    </row>
    <row r="57" spans="1:4" x14ac:dyDescent="0.3">
      <c r="A57" s="89"/>
      <c r="B57" s="90"/>
      <c r="C57" s="93"/>
      <c r="D57" s="90"/>
    </row>
    <row r="58" spans="1:4" x14ac:dyDescent="0.3">
      <c r="A58" s="89"/>
      <c r="B58" s="90"/>
      <c r="C58" s="93"/>
      <c r="D58" s="90"/>
    </row>
    <row r="59" spans="1:4" x14ac:dyDescent="0.3">
      <c r="A59" s="89"/>
      <c r="B59" s="90"/>
      <c r="C59" s="93"/>
      <c r="D59" s="90"/>
    </row>
    <row r="60" spans="1:4" x14ac:dyDescent="0.3">
      <c r="A60" s="89"/>
      <c r="B60" s="90"/>
      <c r="C60" s="93"/>
      <c r="D60" s="90"/>
    </row>
    <row r="61" spans="1:4" x14ac:dyDescent="0.3">
      <c r="A61" s="89"/>
      <c r="B61" s="90"/>
      <c r="C61" s="93"/>
      <c r="D61" s="90"/>
    </row>
    <row r="62" spans="1:4" x14ac:dyDescent="0.3">
      <c r="A62" s="89"/>
      <c r="B62" s="90"/>
      <c r="C62" s="93"/>
      <c r="D62" s="90"/>
    </row>
    <row r="63" spans="1:4" x14ac:dyDescent="0.3">
      <c r="A63" s="89"/>
      <c r="B63" s="90"/>
      <c r="C63" s="93"/>
      <c r="D63" s="90"/>
    </row>
    <row r="64" spans="1:4" x14ac:dyDescent="0.3">
      <c r="A64" s="89"/>
      <c r="B64" s="90"/>
      <c r="C64" s="93"/>
      <c r="D64" s="90"/>
    </row>
    <row r="65" spans="1:4" x14ac:dyDescent="0.3">
      <c r="A65" s="89"/>
      <c r="B65" s="90"/>
      <c r="C65" s="93"/>
      <c r="D65" s="90"/>
    </row>
    <row r="66" spans="1:4" x14ac:dyDescent="0.3">
      <c r="A66" s="89"/>
      <c r="B66" s="90"/>
      <c r="C66" s="93"/>
      <c r="D66" s="90"/>
    </row>
    <row r="67" spans="1:4" x14ac:dyDescent="0.3">
      <c r="A67" s="89"/>
      <c r="B67" s="90"/>
      <c r="C67" s="93"/>
      <c r="D67" s="90"/>
    </row>
    <row r="68" spans="1:4" x14ac:dyDescent="0.3">
      <c r="A68" s="89"/>
      <c r="B68" s="90"/>
      <c r="C68" s="93"/>
      <c r="D68" s="90"/>
    </row>
    <row r="69" spans="1:4" x14ac:dyDescent="0.3">
      <c r="A69" s="89"/>
      <c r="B69" s="90"/>
      <c r="C69" s="93"/>
      <c r="D69" s="90"/>
    </row>
    <row r="70" spans="1:4" x14ac:dyDescent="0.3">
      <c r="A70" s="89"/>
      <c r="B70" s="90"/>
      <c r="C70" s="93"/>
      <c r="D70" s="90"/>
    </row>
    <row r="71" spans="1:4" x14ac:dyDescent="0.3">
      <c r="A71" s="89"/>
      <c r="B71" s="90"/>
      <c r="C71" s="93"/>
      <c r="D71" s="90"/>
    </row>
    <row r="72" spans="1:4" x14ac:dyDescent="0.3">
      <c r="A72" s="89"/>
      <c r="B72" s="90"/>
      <c r="C72" s="93"/>
      <c r="D72" s="90"/>
    </row>
    <row r="73" spans="1:4" x14ac:dyDescent="0.3">
      <c r="A73" s="89"/>
      <c r="B73" s="90"/>
      <c r="C73" s="93"/>
      <c r="D73" s="90"/>
    </row>
    <row r="74" spans="1:4" x14ac:dyDescent="0.3">
      <c r="A74" s="89"/>
      <c r="B74" s="90"/>
      <c r="C74" s="93"/>
      <c r="D74" s="90"/>
    </row>
    <row r="75" spans="1:4" x14ac:dyDescent="0.3">
      <c r="A75" s="89"/>
      <c r="B75" s="90"/>
      <c r="C75" s="93"/>
      <c r="D75" s="90"/>
    </row>
    <row r="76" spans="1:4" x14ac:dyDescent="0.3">
      <c r="A76" s="89"/>
      <c r="B76" s="90"/>
      <c r="C76" s="93"/>
      <c r="D76" s="90"/>
    </row>
    <row r="77" spans="1:4" x14ac:dyDescent="0.3">
      <c r="A77" s="89"/>
      <c r="B77" s="90"/>
      <c r="C77" s="93"/>
      <c r="D77" s="90"/>
    </row>
    <row r="78" spans="1:4" x14ac:dyDescent="0.3">
      <c r="A78" s="89"/>
      <c r="B78" s="90"/>
      <c r="C78" s="93"/>
      <c r="D78" s="90"/>
    </row>
    <row r="79" spans="1:4" x14ac:dyDescent="0.3">
      <c r="A79" s="89"/>
      <c r="B79" s="90"/>
      <c r="C79" s="93"/>
      <c r="D79" s="90"/>
    </row>
    <row r="80" spans="1:4" x14ac:dyDescent="0.3">
      <c r="A80" s="89"/>
      <c r="B80" s="90"/>
      <c r="C80" s="93"/>
      <c r="D80" s="90"/>
    </row>
    <row r="81" spans="1:4" x14ac:dyDescent="0.3">
      <c r="A81" s="89"/>
      <c r="B81" s="90"/>
      <c r="C81" s="93"/>
      <c r="D81" s="90"/>
    </row>
    <row r="82" spans="1:4" x14ac:dyDescent="0.3">
      <c r="A82" s="89"/>
      <c r="B82" s="90"/>
      <c r="C82" s="93"/>
      <c r="D82" s="90"/>
    </row>
    <row r="83" spans="1:4" x14ac:dyDescent="0.3">
      <c r="A83" s="89"/>
      <c r="B83" s="90"/>
      <c r="C83" s="93"/>
      <c r="D83" s="90"/>
    </row>
    <row r="84" spans="1:4" x14ac:dyDescent="0.3">
      <c r="A84" s="89"/>
      <c r="B84" s="90"/>
      <c r="C84" s="93"/>
      <c r="D84" s="90"/>
    </row>
    <row r="85" spans="1:4" x14ac:dyDescent="0.3">
      <c r="A85" s="89"/>
      <c r="B85" s="90"/>
      <c r="C85" s="93"/>
      <c r="D85" s="90"/>
    </row>
    <row r="86" spans="1:4" x14ac:dyDescent="0.3">
      <c r="A86" s="89"/>
      <c r="B86" s="90"/>
      <c r="C86" s="93"/>
      <c r="D86" s="90"/>
    </row>
    <row r="87" spans="1:4" x14ac:dyDescent="0.3">
      <c r="A87" s="89"/>
      <c r="B87" s="90"/>
      <c r="C87" s="93"/>
      <c r="D87" s="90"/>
    </row>
    <row r="88" spans="1:4" x14ac:dyDescent="0.3">
      <c r="A88" s="89"/>
      <c r="B88" s="90"/>
      <c r="C88" s="93"/>
      <c r="D88" s="90"/>
    </row>
    <row r="89" spans="1:4" x14ac:dyDescent="0.3">
      <c r="A89" s="89"/>
      <c r="B89" s="90"/>
      <c r="C89" s="93"/>
      <c r="D89" s="90"/>
    </row>
    <row r="90" spans="1:4" x14ac:dyDescent="0.3">
      <c r="A90" s="89"/>
      <c r="B90" s="90"/>
      <c r="C90" s="93"/>
      <c r="D90" s="90"/>
    </row>
    <row r="91" spans="1:4" x14ac:dyDescent="0.3">
      <c r="A91" s="89"/>
      <c r="B91" s="90"/>
      <c r="C91" s="93"/>
      <c r="D91" s="90"/>
    </row>
    <row r="92" spans="1:4" x14ac:dyDescent="0.3">
      <c r="A92" s="89"/>
      <c r="B92" s="90"/>
      <c r="C92" s="93"/>
      <c r="D92" s="90"/>
    </row>
    <row r="93" spans="1:4" x14ac:dyDescent="0.3">
      <c r="A93" s="89"/>
      <c r="B93" s="90"/>
      <c r="C93" s="93"/>
      <c r="D93" s="90"/>
    </row>
    <row r="94" spans="1:4" x14ac:dyDescent="0.3">
      <c r="A94" s="89"/>
      <c r="B94" s="90"/>
      <c r="C94" s="93"/>
      <c r="D94" s="90"/>
    </row>
    <row r="95" spans="1:4" x14ac:dyDescent="0.3">
      <c r="A95" s="89"/>
      <c r="B95" s="90"/>
      <c r="C95" s="93"/>
      <c r="D95" s="90"/>
    </row>
    <row r="96" spans="1:4" x14ac:dyDescent="0.3">
      <c r="A96" s="89"/>
      <c r="B96" s="90"/>
      <c r="C96" s="93"/>
      <c r="D96" s="90"/>
    </row>
    <row r="97" spans="1:4" x14ac:dyDescent="0.3">
      <c r="A97" s="89"/>
      <c r="B97" s="90"/>
      <c r="C97" s="93"/>
      <c r="D97" s="90"/>
    </row>
    <row r="98" spans="1:4" x14ac:dyDescent="0.3">
      <c r="A98" s="89"/>
      <c r="B98" s="90"/>
      <c r="C98" s="93"/>
      <c r="D98" s="90"/>
    </row>
    <row r="99" spans="1:4" x14ac:dyDescent="0.3">
      <c r="A99" s="89"/>
      <c r="B99" s="90"/>
      <c r="C99" s="93"/>
      <c r="D99" s="90"/>
    </row>
    <row r="100" spans="1:4" x14ac:dyDescent="0.3">
      <c r="A100" s="89"/>
      <c r="B100" s="90"/>
      <c r="C100" s="93"/>
      <c r="D100" s="90"/>
    </row>
    <row r="101" spans="1:4" x14ac:dyDescent="0.3">
      <c r="A101" s="89"/>
      <c r="B101" s="90"/>
      <c r="C101" s="93"/>
      <c r="D101" s="90"/>
    </row>
    <row r="102" spans="1:4" x14ac:dyDescent="0.3">
      <c r="A102" s="89"/>
      <c r="B102" s="90"/>
      <c r="C102" s="93"/>
      <c r="D102" s="90"/>
    </row>
    <row r="103" spans="1:4" x14ac:dyDescent="0.3">
      <c r="A103" s="89"/>
      <c r="B103" s="90"/>
      <c r="C103" s="93"/>
      <c r="D103" s="90"/>
    </row>
    <row r="104" spans="1:4" x14ac:dyDescent="0.3">
      <c r="A104" s="89"/>
      <c r="B104" s="90"/>
      <c r="C104" s="93"/>
      <c r="D104" s="90"/>
    </row>
    <row r="105" spans="1:4" x14ac:dyDescent="0.3">
      <c r="A105" s="89"/>
      <c r="B105" s="90"/>
      <c r="C105" s="93"/>
      <c r="D105" s="90"/>
    </row>
    <row r="106" spans="1:4" x14ac:dyDescent="0.3">
      <c r="A106" s="89"/>
      <c r="B106" s="90"/>
      <c r="C106" s="93"/>
      <c r="D106" s="90"/>
    </row>
    <row r="107" spans="1:4" x14ac:dyDescent="0.3">
      <c r="A107" s="89"/>
      <c r="B107" s="90"/>
      <c r="C107" s="93"/>
      <c r="D107" s="90"/>
    </row>
    <row r="108" spans="1:4" x14ac:dyDescent="0.3">
      <c r="A108" s="89"/>
      <c r="B108" s="90"/>
      <c r="C108" s="93"/>
      <c r="D108" s="90"/>
    </row>
    <row r="109" spans="1:4" x14ac:dyDescent="0.3">
      <c r="A109" s="89"/>
      <c r="B109" s="90"/>
      <c r="C109" s="93"/>
      <c r="D109" s="90"/>
    </row>
    <row r="110" spans="1:4" x14ac:dyDescent="0.3">
      <c r="A110" s="89"/>
      <c r="B110" s="90"/>
      <c r="C110" s="93"/>
      <c r="D110" s="90"/>
    </row>
    <row r="111" spans="1:4" x14ac:dyDescent="0.3">
      <c r="A111" s="89"/>
      <c r="B111" s="90"/>
      <c r="C111" s="93"/>
      <c r="D111" s="90"/>
    </row>
    <row r="112" spans="1:4" x14ac:dyDescent="0.3">
      <c r="A112" s="89"/>
      <c r="B112" s="90"/>
      <c r="C112" s="93"/>
      <c r="D112" s="90"/>
    </row>
    <row r="113" spans="1:4" x14ac:dyDescent="0.3">
      <c r="A113" s="89"/>
      <c r="B113" s="90"/>
      <c r="C113" s="93"/>
      <c r="D113" s="90"/>
    </row>
    <row r="114" spans="1:4" x14ac:dyDescent="0.3">
      <c r="A114" s="89"/>
      <c r="B114" s="90"/>
      <c r="C114" s="93"/>
      <c r="D114" s="90"/>
    </row>
    <row r="115" spans="1:4" x14ac:dyDescent="0.3">
      <c r="A115" s="89"/>
      <c r="B115" s="90"/>
      <c r="C115" s="93"/>
      <c r="D115" s="90"/>
    </row>
    <row r="116" spans="1:4" x14ac:dyDescent="0.3">
      <c r="A116" s="89"/>
      <c r="B116" s="90"/>
      <c r="C116" s="93"/>
      <c r="D116" s="90"/>
    </row>
    <row r="117" spans="1:4" x14ac:dyDescent="0.3">
      <c r="A117" s="89"/>
      <c r="B117" s="90"/>
      <c r="C117" s="93"/>
      <c r="D117" s="90"/>
    </row>
    <row r="118" spans="1:4" x14ac:dyDescent="0.3">
      <c r="A118" s="89"/>
      <c r="B118" s="90"/>
      <c r="C118" s="93"/>
      <c r="D118" s="90"/>
    </row>
    <row r="119" spans="1:4" x14ac:dyDescent="0.3">
      <c r="A119" s="89"/>
      <c r="B119" s="90"/>
      <c r="C119" s="93"/>
      <c r="D119" s="90"/>
    </row>
    <row r="120" spans="1:4" x14ac:dyDescent="0.3">
      <c r="A120" s="89"/>
      <c r="B120" s="90"/>
      <c r="C120" s="93"/>
      <c r="D120" s="90"/>
    </row>
    <row r="121" spans="1:4" x14ac:dyDescent="0.3">
      <c r="A121" s="89"/>
      <c r="B121" s="90"/>
      <c r="C121" s="93"/>
      <c r="D121" s="90"/>
    </row>
    <row r="122" spans="1:4" x14ac:dyDescent="0.3">
      <c r="A122" s="89"/>
      <c r="B122" s="90"/>
      <c r="C122" s="93"/>
      <c r="D122" s="90"/>
    </row>
    <row r="123" spans="1:4" x14ac:dyDescent="0.3">
      <c r="A123" s="89"/>
      <c r="B123" s="90"/>
      <c r="C123" s="93"/>
      <c r="D123" s="90"/>
    </row>
    <row r="124" spans="1:4" x14ac:dyDescent="0.3">
      <c r="A124" s="89"/>
      <c r="B124" s="90"/>
      <c r="C124" s="93"/>
      <c r="D124" s="90"/>
    </row>
    <row r="125" spans="1:4" x14ac:dyDescent="0.3">
      <c r="A125" s="89"/>
      <c r="B125" s="90"/>
      <c r="C125" s="93"/>
      <c r="D125" s="90"/>
    </row>
    <row r="126" spans="1:4" x14ac:dyDescent="0.3">
      <c r="A126" s="89"/>
      <c r="B126" s="90"/>
      <c r="C126" s="93"/>
      <c r="D126" s="90"/>
    </row>
    <row r="127" spans="1:4" x14ac:dyDescent="0.3">
      <c r="A127" s="89"/>
      <c r="B127" s="90"/>
      <c r="C127" s="93"/>
      <c r="D127" s="90"/>
    </row>
    <row r="128" spans="1:4" x14ac:dyDescent="0.3">
      <c r="A128" s="89"/>
      <c r="B128" s="90"/>
      <c r="C128" s="93"/>
      <c r="D128" s="90"/>
    </row>
    <row r="129" spans="1:4" x14ac:dyDescent="0.3">
      <c r="A129" s="89"/>
      <c r="B129" s="90"/>
      <c r="C129" s="93"/>
      <c r="D129" s="90"/>
    </row>
    <row r="130" spans="1:4" x14ac:dyDescent="0.3">
      <c r="A130" s="89"/>
      <c r="B130" s="90"/>
      <c r="C130" s="93"/>
      <c r="D130" s="90"/>
    </row>
    <row r="131" spans="1:4" x14ac:dyDescent="0.3">
      <c r="A131" s="89"/>
      <c r="B131" s="90"/>
      <c r="C131" s="93"/>
      <c r="D131" s="90"/>
    </row>
    <row r="132" spans="1:4" x14ac:dyDescent="0.3">
      <c r="A132" s="89"/>
      <c r="B132" s="90"/>
      <c r="C132" s="93"/>
      <c r="D132" s="90"/>
    </row>
    <row r="133" spans="1:4" x14ac:dyDescent="0.3">
      <c r="A133" s="89"/>
      <c r="B133" s="90"/>
      <c r="C133" s="93"/>
      <c r="D133" s="90"/>
    </row>
    <row r="134" spans="1:4" x14ac:dyDescent="0.3">
      <c r="A134" s="89"/>
      <c r="B134" s="90"/>
      <c r="C134" s="93"/>
      <c r="D134" s="90"/>
    </row>
    <row r="135" spans="1:4" x14ac:dyDescent="0.3">
      <c r="A135" s="89"/>
      <c r="B135" s="90"/>
      <c r="C135" s="93"/>
      <c r="D135" s="90"/>
    </row>
    <row r="136" spans="1:4" x14ac:dyDescent="0.3">
      <c r="A136" s="89"/>
      <c r="B136" s="90"/>
      <c r="C136" s="93"/>
      <c r="D136" s="90"/>
    </row>
    <row r="137" spans="1:4" x14ac:dyDescent="0.3">
      <c r="A137" s="89"/>
      <c r="B137" s="90"/>
      <c r="C137" s="93"/>
      <c r="D137" s="90"/>
    </row>
    <row r="138" spans="1:4" x14ac:dyDescent="0.3">
      <c r="A138" s="89"/>
      <c r="B138" s="90"/>
      <c r="C138" s="93"/>
      <c r="D138" s="90"/>
    </row>
    <row r="139" spans="1:4" x14ac:dyDescent="0.3">
      <c r="A139" s="89"/>
      <c r="B139" s="90"/>
      <c r="C139" s="93"/>
      <c r="D139" s="90"/>
    </row>
    <row r="140" spans="1:4" x14ac:dyDescent="0.3">
      <c r="A140" s="89"/>
      <c r="B140" s="90"/>
      <c r="C140" s="93"/>
      <c r="D140" s="90"/>
    </row>
    <row r="141" spans="1:4" x14ac:dyDescent="0.3">
      <c r="A141" s="89"/>
      <c r="B141" s="90"/>
      <c r="C141" s="93"/>
      <c r="D141" s="90"/>
    </row>
    <row r="142" spans="1:4" x14ac:dyDescent="0.3">
      <c r="A142" s="89"/>
      <c r="B142" s="90"/>
      <c r="C142" s="93"/>
      <c r="D142" s="90"/>
    </row>
    <row r="143" spans="1:4" x14ac:dyDescent="0.3">
      <c r="A143" s="89"/>
      <c r="B143" s="90"/>
      <c r="C143" s="93"/>
      <c r="D143" s="90"/>
    </row>
    <row r="144" spans="1:4" x14ac:dyDescent="0.3">
      <c r="A144" s="89"/>
      <c r="B144" s="90"/>
      <c r="C144" s="93"/>
      <c r="D144" s="90"/>
    </row>
    <row r="145" spans="1:4" x14ac:dyDescent="0.3">
      <c r="A145" s="89"/>
      <c r="B145" s="90"/>
      <c r="C145" s="93"/>
      <c r="D145" s="90"/>
    </row>
    <row r="146" spans="1:4" x14ac:dyDescent="0.3">
      <c r="A146" s="89"/>
      <c r="B146" s="90"/>
      <c r="C146" s="93"/>
      <c r="D146" s="90"/>
    </row>
    <row r="147" spans="1:4" x14ac:dyDescent="0.3">
      <c r="A147" s="89"/>
      <c r="B147" s="90"/>
      <c r="C147" s="93"/>
      <c r="D147" s="90"/>
    </row>
    <row r="148" spans="1:4" x14ac:dyDescent="0.3">
      <c r="A148" s="89"/>
      <c r="B148" s="90"/>
      <c r="C148" s="93"/>
      <c r="D148" s="90"/>
    </row>
    <row r="149" spans="1:4" x14ac:dyDescent="0.3">
      <c r="A149" s="89"/>
      <c r="B149" s="90"/>
      <c r="C149" s="93"/>
      <c r="D149" s="90"/>
    </row>
    <row r="150" spans="1:4" x14ac:dyDescent="0.3">
      <c r="A150" s="89"/>
      <c r="B150" s="90"/>
      <c r="C150" s="93"/>
      <c r="D150" s="90"/>
    </row>
    <row r="151" spans="1:4" x14ac:dyDescent="0.3">
      <c r="A151" s="89"/>
      <c r="B151" s="90"/>
      <c r="C151" s="93"/>
      <c r="D151" s="90"/>
    </row>
    <row r="152" spans="1:4" x14ac:dyDescent="0.3">
      <c r="A152" s="89"/>
      <c r="B152" s="90"/>
      <c r="C152" s="93"/>
      <c r="D152" s="90"/>
    </row>
    <row r="153" spans="1:4" x14ac:dyDescent="0.3">
      <c r="A153" s="89"/>
      <c r="B153" s="90"/>
      <c r="C153" s="93"/>
      <c r="D153" s="90"/>
    </row>
    <row r="154" spans="1:4" x14ac:dyDescent="0.3">
      <c r="A154" s="89"/>
      <c r="B154" s="90"/>
      <c r="C154" s="93"/>
      <c r="D154" s="90"/>
    </row>
    <row r="155" spans="1:4" x14ac:dyDescent="0.3">
      <c r="A155" s="89"/>
      <c r="B155" s="90"/>
      <c r="C155" s="93"/>
      <c r="D155" s="90"/>
    </row>
    <row r="156" spans="1:4" x14ac:dyDescent="0.3">
      <c r="A156" s="89"/>
      <c r="B156" s="90"/>
      <c r="C156" s="93"/>
      <c r="D156" s="90"/>
    </row>
    <row r="157" spans="1:4" x14ac:dyDescent="0.3">
      <c r="A157" s="89"/>
      <c r="B157" s="90"/>
      <c r="C157" s="93"/>
      <c r="D157" s="90"/>
    </row>
    <row r="158" spans="1:4" x14ac:dyDescent="0.3">
      <c r="A158" s="89"/>
      <c r="B158" s="90"/>
      <c r="C158" s="93"/>
      <c r="D158" s="90"/>
    </row>
    <row r="159" spans="1:4" x14ac:dyDescent="0.3">
      <c r="A159" s="89"/>
      <c r="B159" s="90"/>
      <c r="C159" s="93"/>
      <c r="D159" s="90"/>
    </row>
    <row r="160" spans="1:4" x14ac:dyDescent="0.3">
      <c r="A160" s="89"/>
      <c r="B160" s="90"/>
      <c r="C160" s="93"/>
      <c r="D160" s="90"/>
    </row>
    <row r="161" spans="1:4" x14ac:dyDescent="0.3">
      <c r="A161" s="89"/>
      <c r="B161" s="90"/>
      <c r="C161" s="93"/>
      <c r="D161" s="90"/>
    </row>
    <row r="162" spans="1:4" x14ac:dyDescent="0.3">
      <c r="A162" s="89"/>
      <c r="B162" s="90"/>
      <c r="C162" s="93"/>
      <c r="D162" s="90"/>
    </row>
    <row r="163" spans="1:4" x14ac:dyDescent="0.3">
      <c r="A163" s="89"/>
      <c r="B163" s="90"/>
      <c r="C163" s="93"/>
      <c r="D163" s="90"/>
    </row>
    <row r="164" spans="1:4" x14ac:dyDescent="0.3">
      <c r="A164" s="89"/>
      <c r="B164" s="90"/>
      <c r="C164" s="93"/>
      <c r="D164" s="90"/>
    </row>
    <row r="165" spans="1:4" x14ac:dyDescent="0.3">
      <c r="A165" s="89"/>
      <c r="B165" s="90"/>
      <c r="C165" s="93"/>
      <c r="D165" s="90"/>
    </row>
    <row r="166" spans="1:4" x14ac:dyDescent="0.3">
      <c r="A166" s="89"/>
      <c r="B166" s="90"/>
      <c r="C166" s="93"/>
      <c r="D166" s="90"/>
    </row>
    <row r="167" spans="1:4" x14ac:dyDescent="0.3">
      <c r="A167" s="89"/>
      <c r="B167" s="90"/>
      <c r="C167" s="93"/>
      <c r="D167" s="90"/>
    </row>
    <row r="168" spans="1:4" x14ac:dyDescent="0.3">
      <c r="A168" s="89"/>
      <c r="B168" s="90"/>
      <c r="C168" s="93"/>
      <c r="D168" s="90"/>
    </row>
    <row r="169" spans="1:4" x14ac:dyDescent="0.3">
      <c r="A169" s="89"/>
      <c r="B169" s="90"/>
      <c r="C169" s="93"/>
      <c r="D169" s="90"/>
    </row>
    <row r="170" spans="1:4" x14ac:dyDescent="0.3">
      <c r="A170" s="89"/>
      <c r="B170" s="90"/>
      <c r="C170" s="93"/>
      <c r="D170" s="90"/>
    </row>
    <row r="171" spans="1:4" x14ac:dyDescent="0.3">
      <c r="A171" s="89"/>
      <c r="B171" s="90"/>
      <c r="C171" s="93"/>
      <c r="D171" s="90"/>
    </row>
    <row r="172" spans="1:4" x14ac:dyDescent="0.3">
      <c r="A172" s="89"/>
      <c r="B172" s="90"/>
      <c r="C172" s="93"/>
      <c r="D172" s="90"/>
    </row>
    <row r="173" spans="1:4" x14ac:dyDescent="0.3">
      <c r="A173" s="89"/>
      <c r="B173" s="90"/>
      <c r="C173" s="93"/>
      <c r="D173" s="90"/>
    </row>
    <row r="174" spans="1:4" x14ac:dyDescent="0.3">
      <c r="A174" s="89"/>
      <c r="B174" s="90"/>
      <c r="C174" s="93"/>
      <c r="D174" s="90"/>
    </row>
    <row r="175" spans="1:4" x14ac:dyDescent="0.3">
      <c r="A175" s="89"/>
      <c r="B175" s="90"/>
      <c r="C175" s="93"/>
      <c r="D175" s="90"/>
    </row>
    <row r="176" spans="1:4" x14ac:dyDescent="0.3">
      <c r="A176" s="89"/>
      <c r="B176" s="90"/>
      <c r="C176" s="93"/>
      <c r="D176" s="90"/>
    </row>
    <row r="177" spans="1:4" x14ac:dyDescent="0.3">
      <c r="A177" s="89"/>
      <c r="B177" s="90"/>
      <c r="C177" s="93"/>
      <c r="D177" s="90"/>
    </row>
    <row r="178" spans="1:4" x14ac:dyDescent="0.3">
      <c r="A178" s="89"/>
      <c r="B178" s="90"/>
      <c r="C178" s="93"/>
      <c r="D178" s="90"/>
    </row>
    <row r="179" spans="1:4" x14ac:dyDescent="0.3">
      <c r="A179" s="89"/>
      <c r="B179" s="90"/>
      <c r="C179" s="93"/>
      <c r="D179" s="90"/>
    </row>
    <row r="180" spans="1:4" x14ac:dyDescent="0.3">
      <c r="A180" s="89"/>
      <c r="B180" s="90"/>
      <c r="C180" s="93"/>
      <c r="D180" s="90"/>
    </row>
    <row r="181" spans="1:4" x14ac:dyDescent="0.3">
      <c r="A181" s="89"/>
      <c r="B181" s="90"/>
      <c r="C181" s="93"/>
      <c r="D181" s="90"/>
    </row>
    <row r="182" spans="1:4" x14ac:dyDescent="0.3">
      <c r="A182" s="89"/>
      <c r="B182" s="90"/>
      <c r="C182" s="93"/>
      <c r="D182" s="90"/>
    </row>
    <row r="183" spans="1:4" x14ac:dyDescent="0.3">
      <c r="A183" s="89"/>
      <c r="B183" s="90"/>
      <c r="C183" s="93"/>
      <c r="D183" s="90"/>
    </row>
    <row r="184" spans="1:4" x14ac:dyDescent="0.3">
      <c r="A184" s="89"/>
      <c r="B184" s="90"/>
      <c r="C184" s="93"/>
      <c r="D184" s="90"/>
    </row>
    <row r="185" spans="1:4" x14ac:dyDescent="0.3">
      <c r="A185" s="89"/>
      <c r="B185" s="90"/>
      <c r="C185" s="93"/>
      <c r="D185" s="90"/>
    </row>
    <row r="186" spans="1:4" x14ac:dyDescent="0.3">
      <c r="A186" s="89"/>
      <c r="B186" s="90"/>
      <c r="C186" s="93"/>
      <c r="D186" s="90"/>
    </row>
    <row r="187" spans="1:4" x14ac:dyDescent="0.3">
      <c r="A187" s="89"/>
      <c r="B187" s="90"/>
      <c r="C187" s="93"/>
      <c r="D187" s="90"/>
    </row>
    <row r="188" spans="1:4" x14ac:dyDescent="0.3">
      <c r="A188" s="89"/>
      <c r="B188" s="90"/>
      <c r="C188" s="93"/>
      <c r="D188" s="90"/>
    </row>
    <row r="189" spans="1:4" x14ac:dyDescent="0.3">
      <c r="A189" s="89"/>
      <c r="B189" s="90"/>
      <c r="C189" s="93"/>
      <c r="D189" s="90"/>
    </row>
    <row r="190" spans="1:4" x14ac:dyDescent="0.3">
      <c r="A190" s="89"/>
      <c r="B190" s="90"/>
      <c r="C190" s="93"/>
      <c r="D190" s="90"/>
    </row>
    <row r="191" spans="1:4" x14ac:dyDescent="0.3">
      <c r="A191" s="89"/>
      <c r="B191" s="90"/>
      <c r="C191" s="93"/>
      <c r="D191" s="90"/>
    </row>
    <row r="192" spans="1:4" x14ac:dyDescent="0.3">
      <c r="A192" s="89"/>
      <c r="B192" s="90"/>
      <c r="C192" s="93"/>
      <c r="D192" s="90"/>
    </row>
    <row r="193" spans="1:4" x14ac:dyDescent="0.3">
      <c r="A193" s="89"/>
      <c r="B193" s="90"/>
      <c r="C193" s="93"/>
      <c r="D193" s="90"/>
    </row>
    <row r="194" spans="1:4" x14ac:dyDescent="0.3">
      <c r="A194" s="89"/>
      <c r="B194" s="90"/>
      <c r="C194" s="93"/>
      <c r="D194" s="90"/>
    </row>
    <row r="195" spans="1:4" x14ac:dyDescent="0.3">
      <c r="A195" s="89"/>
      <c r="B195" s="90"/>
      <c r="C195" s="93"/>
      <c r="D195" s="90"/>
    </row>
    <row r="196" spans="1:4" x14ac:dyDescent="0.3">
      <c r="A196" s="89"/>
      <c r="B196" s="90"/>
      <c r="C196" s="93"/>
      <c r="D196" s="90"/>
    </row>
    <row r="197" spans="1:4" x14ac:dyDescent="0.3">
      <c r="A197" s="89"/>
      <c r="B197" s="90"/>
      <c r="C197" s="93"/>
      <c r="D197" s="90"/>
    </row>
    <row r="198" spans="1:4" x14ac:dyDescent="0.3">
      <c r="A198" s="89"/>
      <c r="B198" s="90"/>
      <c r="C198" s="93"/>
      <c r="D198" s="90"/>
    </row>
    <row r="199" spans="1:4" x14ac:dyDescent="0.3">
      <c r="A199" s="89"/>
      <c r="B199" s="90"/>
      <c r="C199" s="93"/>
      <c r="D199" s="90"/>
    </row>
    <row r="200" spans="1:4" x14ac:dyDescent="0.3">
      <c r="A200" s="89"/>
      <c r="B200" s="90"/>
      <c r="C200" s="93"/>
      <c r="D200" s="90"/>
    </row>
    <row r="201" spans="1:4" x14ac:dyDescent="0.3">
      <c r="A201" s="89"/>
      <c r="B201" s="90"/>
      <c r="C201" s="93"/>
      <c r="D201" s="90"/>
    </row>
    <row r="202" spans="1:4" x14ac:dyDescent="0.3">
      <c r="A202" s="89"/>
      <c r="B202" s="90"/>
      <c r="C202" s="93"/>
      <c r="D202" s="90"/>
    </row>
    <row r="203" spans="1:4" x14ac:dyDescent="0.3">
      <c r="A203" s="89"/>
      <c r="B203" s="90"/>
      <c r="C203" s="93"/>
      <c r="D203" s="90"/>
    </row>
    <row r="204" spans="1:4" x14ac:dyDescent="0.3">
      <c r="A204" s="89"/>
      <c r="B204" s="90"/>
      <c r="C204" s="93"/>
      <c r="D204" s="90"/>
    </row>
    <row r="205" spans="1:4" x14ac:dyDescent="0.3">
      <c r="A205" s="89"/>
      <c r="B205" s="90"/>
      <c r="C205" s="93"/>
      <c r="D205" s="90"/>
    </row>
    <row r="206" spans="1:4" x14ac:dyDescent="0.3">
      <c r="A206" s="89"/>
      <c r="B206" s="90"/>
      <c r="C206" s="93"/>
      <c r="D206" s="90"/>
    </row>
    <row r="207" spans="1:4" x14ac:dyDescent="0.3">
      <c r="A207" s="89"/>
      <c r="B207" s="90"/>
      <c r="C207" s="93"/>
      <c r="D207" s="90"/>
    </row>
    <row r="208" spans="1:4" x14ac:dyDescent="0.3">
      <c r="A208" s="89"/>
      <c r="B208" s="90"/>
      <c r="C208" s="93"/>
      <c r="D208" s="90"/>
    </row>
    <row r="209" spans="1:4" x14ac:dyDescent="0.3">
      <c r="A209" s="89"/>
      <c r="B209" s="90"/>
      <c r="C209" s="93"/>
      <c r="D209" s="90"/>
    </row>
    <row r="210" spans="1:4" x14ac:dyDescent="0.3">
      <c r="A210" s="89"/>
      <c r="B210" s="90"/>
      <c r="C210" s="93"/>
      <c r="D210" s="90"/>
    </row>
    <row r="211" spans="1:4" x14ac:dyDescent="0.3">
      <c r="A211" s="89"/>
      <c r="B211" s="90"/>
      <c r="C211" s="93"/>
      <c r="D211" s="90"/>
    </row>
    <row r="212" spans="1:4" x14ac:dyDescent="0.3">
      <c r="A212" s="89"/>
      <c r="B212" s="90"/>
      <c r="C212" s="93"/>
      <c r="D212" s="90"/>
    </row>
    <row r="213" spans="1:4" x14ac:dyDescent="0.3">
      <c r="A213" s="89"/>
      <c r="B213" s="90"/>
      <c r="C213" s="93"/>
      <c r="D213" s="90"/>
    </row>
    <row r="214" spans="1:4" x14ac:dyDescent="0.3">
      <c r="A214" s="89"/>
      <c r="B214" s="90"/>
      <c r="C214" s="93"/>
      <c r="D214" s="90"/>
    </row>
    <row r="215" spans="1:4" x14ac:dyDescent="0.3">
      <c r="A215" s="89"/>
      <c r="B215" s="90"/>
      <c r="C215" s="93"/>
      <c r="D215" s="90"/>
    </row>
    <row r="216" spans="1:4" x14ac:dyDescent="0.3">
      <c r="A216" s="89"/>
      <c r="B216" s="90"/>
      <c r="C216" s="93"/>
      <c r="D216" s="90"/>
    </row>
    <row r="217" spans="1:4" x14ac:dyDescent="0.3">
      <c r="A217" s="89"/>
      <c r="B217" s="90"/>
      <c r="C217" s="93"/>
      <c r="D217" s="90"/>
    </row>
    <row r="218" spans="1:4" x14ac:dyDescent="0.3">
      <c r="A218" s="89"/>
      <c r="B218" s="90"/>
      <c r="C218" s="93"/>
      <c r="D218" s="90"/>
    </row>
    <row r="219" spans="1:4" x14ac:dyDescent="0.3">
      <c r="A219" s="89"/>
      <c r="B219" s="90"/>
      <c r="C219" s="93"/>
      <c r="D219" s="90"/>
    </row>
    <row r="220" spans="1:4" x14ac:dyDescent="0.3">
      <c r="A220" s="89"/>
      <c r="B220" s="90"/>
      <c r="C220" s="93"/>
      <c r="D220" s="90"/>
    </row>
    <row r="221" spans="1:4" x14ac:dyDescent="0.3">
      <c r="A221" s="89"/>
      <c r="B221" s="90"/>
      <c r="C221" s="93"/>
      <c r="D221" s="90"/>
    </row>
    <row r="222" spans="1:4" x14ac:dyDescent="0.3">
      <c r="A222" s="89"/>
      <c r="B222" s="90"/>
      <c r="C222" s="93"/>
      <c r="D222" s="90"/>
    </row>
    <row r="223" spans="1:4" x14ac:dyDescent="0.3">
      <c r="A223" s="89"/>
      <c r="B223" s="90"/>
      <c r="C223" s="93"/>
      <c r="D223" s="90"/>
    </row>
    <row r="224" spans="1:4" x14ac:dyDescent="0.3">
      <c r="A224" s="89"/>
      <c r="B224" s="90"/>
      <c r="C224" s="93"/>
      <c r="D224" s="90"/>
    </row>
    <row r="225" spans="1:4" x14ac:dyDescent="0.3">
      <c r="A225" s="89"/>
      <c r="B225" s="90"/>
      <c r="C225" s="93"/>
      <c r="D225" s="90"/>
    </row>
    <row r="226" spans="1:4" x14ac:dyDescent="0.3">
      <c r="A226" s="89"/>
      <c r="B226" s="90"/>
      <c r="C226" s="93"/>
      <c r="D226" s="90"/>
    </row>
    <row r="227" spans="1:4" x14ac:dyDescent="0.3">
      <c r="A227" s="89"/>
      <c r="B227" s="90"/>
      <c r="C227" s="93"/>
      <c r="D227" s="90"/>
    </row>
    <row r="228" spans="1:4" x14ac:dyDescent="0.3">
      <c r="A228" s="89"/>
      <c r="B228" s="90"/>
      <c r="C228" s="93"/>
      <c r="D228" s="90"/>
    </row>
    <row r="229" spans="1:4" x14ac:dyDescent="0.3">
      <c r="A229" s="89"/>
      <c r="B229" s="90"/>
      <c r="C229" s="93"/>
      <c r="D229" s="90"/>
    </row>
    <row r="230" spans="1:4" x14ac:dyDescent="0.3">
      <c r="A230" s="89"/>
      <c r="B230" s="90"/>
      <c r="C230" s="93"/>
      <c r="D230" s="90"/>
    </row>
    <row r="231" spans="1:4" x14ac:dyDescent="0.3">
      <c r="A231" s="89"/>
      <c r="B231" s="90"/>
      <c r="C231" s="93"/>
      <c r="D231" s="90"/>
    </row>
    <row r="232" spans="1:4" x14ac:dyDescent="0.3">
      <c r="A232" s="89"/>
      <c r="B232" s="90"/>
      <c r="C232" s="93"/>
      <c r="D232" s="90"/>
    </row>
  </sheetData>
  <hyperlinks>
    <hyperlink ref="A1" location="'Table of Contents'!A1" display="'Table of Contents'!A1" xr:uid="{91BD3C49-95BD-452D-957D-356F2D9009D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e3bbfb4-36f0-45ac-ad05-70bf40727af7" xsi:nil="true"/>
    <lcf76f155ced4ddcb4097134ff3c332f xmlns="932bcb9f-c7e9-4d23-b34c-c0370b9dcb5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7832B3303C7E040B3CA0A52992CD3A6" ma:contentTypeVersion="16" ma:contentTypeDescription="Create a new document." ma:contentTypeScope="" ma:versionID="97d50de2f86c0e4707cac3f371649f7a">
  <xsd:schema xmlns:xsd="http://www.w3.org/2001/XMLSchema" xmlns:xs="http://www.w3.org/2001/XMLSchema" xmlns:p="http://schemas.microsoft.com/office/2006/metadata/properties" xmlns:ns2="932bcb9f-c7e9-4d23-b34c-c0370b9dcb55" xmlns:ns3="ee3bbfb4-36f0-45ac-ad05-70bf40727af7" targetNamespace="http://schemas.microsoft.com/office/2006/metadata/properties" ma:root="true" ma:fieldsID="af5526118f3934b161fb74fc5df8936b" ns2:_="" ns3:_="">
    <xsd:import namespace="932bcb9f-c7e9-4d23-b34c-c0370b9dcb55"/>
    <xsd:import namespace="ee3bbfb4-36f0-45ac-ad05-70bf40727af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SearchProperties"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2bcb9f-c7e9-4d23-b34c-c0370b9dc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51dc816-6ea2-4893-aea3-caffa5dc42e0"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e3bbfb4-36f0-45ac-ad05-70bf40727af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cfc5243-b6ce-4c3a-9d7a-3f2c6f5245e7}" ma:internalName="TaxCatchAll" ma:showField="CatchAllData" ma:web="ee3bbfb4-36f0-45ac-ad05-70bf40727af7">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0F331F-B4F2-4809-A5FF-846372649C01}">
  <ds:schemaRefs>
    <ds:schemaRef ds:uri="ee3bbfb4-36f0-45ac-ad05-70bf40727af7"/>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http://purl.org/dc/terms/"/>
    <ds:schemaRef ds:uri="http://purl.org/dc/elements/1.1/"/>
    <ds:schemaRef ds:uri="http://schemas.openxmlformats.org/package/2006/metadata/core-properties"/>
    <ds:schemaRef ds:uri="932bcb9f-c7e9-4d23-b34c-c0370b9dcb55"/>
    <ds:schemaRef ds:uri="http://purl.org/dc/dcmitype/"/>
  </ds:schemaRefs>
</ds:datastoreItem>
</file>

<file path=customXml/itemProps2.xml><?xml version="1.0" encoding="utf-8"?>
<ds:datastoreItem xmlns:ds="http://schemas.openxmlformats.org/officeDocument/2006/customXml" ds:itemID="{0185F9B6-5F0B-4FF0-A00F-8ED012EC90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2bcb9f-c7e9-4d23-b34c-c0370b9dcb55"/>
    <ds:schemaRef ds:uri="ee3bbfb4-36f0-45ac-ad05-70bf40727a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37F4134-C803-4329-BD5B-506618FF89B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Table of Contents</vt:lpstr>
      <vt:lpstr>Limits Calculator</vt:lpstr>
      <vt:lpstr>Income Protection Calculator</vt:lpstr>
      <vt:lpstr>Business Income Calculator</vt:lpstr>
      <vt:lpstr>Lump Sum Calculator</vt:lpstr>
      <vt:lpstr>Update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Joyce</dc:creator>
  <cp:keywords/>
  <dc:description/>
  <cp:lastModifiedBy>Courtney Gerrand</cp:lastModifiedBy>
  <cp:revision/>
  <dcterms:created xsi:type="dcterms:W3CDTF">2025-05-12T02:41:09Z</dcterms:created>
  <dcterms:modified xsi:type="dcterms:W3CDTF">2026-01-16T01:23:55Z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0x01010067832B3303C7E040B3CA0A52992CD3A6</vt:lpwstr>
  </property>
  <property fmtid="{D5CDD505-2E9C-101B-9397-08002B2CF9AE}" pid="3" name="MediaServiceImageTags">
    <vt:lpwstr/>
  </property>
</Properties>
</file>